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Допущения"/>
    <sheet r:id="rId2" sheetId="2" name="План"/>
  </sheets>
  <definedNames/>
  <calcPr/>
</workbook>
</file>

<file path=xl/sharedStrings.xml><?xml version="1.0" encoding="utf-8"?>
<sst xmlns="http://schemas.openxmlformats.org/spreadsheetml/2006/main">
  <si>
    <t>Бизнес-план бьюти-коворкинга — пример</t>
  </si>
  <si>
    <t>Онлайн-калькулятор: homade.ru/instrumenty/biznes-plan-byuti-kovorkinga/</t>
  </si>
  <si>
    <t>Жёлтые ячейки — ваши данные, остальное считается формулами. Цифры примера условные.</t>
  </si>
  <si>
    <t>Вложения, ₽</t>
  </si>
  <si>
    <t>Комментарий</t>
  </si>
  <si>
    <t>Ремонт, вода и вытяжка к местам</t>
  </si>
  <si>
    <t>Мебель и оборудование мест</t>
  </si>
  <si>
    <t>Общая стерилизационная, прачечная</t>
  </si>
  <si>
    <t>Залог за аренду</t>
  </si>
  <si>
    <t>Реклама и поиск резидентов</t>
  </si>
  <si>
    <t>Места</t>
  </si>
  <si>
    <t>Мест в помесячной аренде</t>
  </si>
  <si>
    <t>Аренда места в месяц, ₽</t>
  </si>
  <si>
    <t>Мест в почасовой аренде</t>
  </si>
  <si>
    <t>Аренда места в час, ₽</t>
  </si>
  <si>
    <t>Часов работы коворкинга в месяц</t>
  </si>
  <si>
    <t>13 часов × 30 дней</t>
  </si>
  <si>
    <t>Заполняемость</t>
  </si>
  <si>
    <t>Сдано помесячных мест в первый месяц</t>
  </si>
  <si>
    <t>Целевая доля сданных мест</t>
  </si>
  <si>
    <t>Загрузка почасовых мест в первый месяц</t>
  </si>
  <si>
    <t>Целевая загрузка почасовых мест</t>
  </si>
  <si>
    <t>Месяцев выхода на цель</t>
  </si>
  <si>
    <t>Переменные расходы</t>
  </si>
  <si>
    <t>Расходы на сданное место в месяц, ₽</t>
  </si>
  <si>
    <t>Электричество, вода, уборка, одноразовое</t>
  </si>
  <si>
    <t>Расходы на проданный час, ₽</t>
  </si>
  <si>
    <t>Эквайринг</t>
  </si>
  <si>
    <t>Налог (УСН 6 % — проверьте)</t>
  </si>
  <si>
    <t>Постоянные расходы в месяц, ₽</t>
  </si>
  <si>
    <t>Аренда помещения</t>
  </si>
  <si>
    <t>Администратор (с налогами)</t>
  </si>
  <si>
    <t>Уборка общих зон</t>
  </si>
  <si>
    <t>Реклама</t>
  </si>
  <si>
    <t>Система бронирования, CRM</t>
  </si>
  <si>
    <t>Прочее</t>
  </si>
  <si>
    <t>Помесячный план коворкинга</t>
  </si>
  <si>
    <t>Формулы от листа «Допущения».</t>
  </si>
  <si>
    <t>Месяц</t>
  </si>
  <si>
    <t>Сдано мест</t>
  </si>
  <si>
    <t>Продано часов</t>
  </si>
  <si>
    <t>Выручка: места</t>
  </si>
  <si>
    <t>Выручка: часы</t>
  </si>
  <si>
    <t>Выручка всего</t>
  </si>
  <si>
    <t>Переменные</t>
  </si>
  <si>
    <t>Постоянные</t>
  </si>
  <si>
    <t>Прибыль</t>
  </si>
  <si>
    <t>Накопленный итог</t>
  </si>
  <si>
    <t>Окупился</t>
  </si>
  <si>
    <t>Окупаемость, месяц</t>
  </si>
  <si>
    <t>Мест нужно сдать, чтобы покрыть постоянные расходы</t>
  </si>
</sst>
</file>

<file path=xl/styles.xml><?xml version="1.0" encoding="utf-8"?>
<styleSheet xmlns="http://schemas.openxmlformats.org/spreadsheetml/2006/main">
  <numFmts count="4">
    <numFmt numFmtId="100" formatCode="#,##0"/>
    <numFmt numFmtId="101" formatCode="0%"/>
    <numFmt numFmtId="102" formatCode="0"/>
    <numFmt numFmtId="103" formatCode="0.0"/>
  </numFmts>
  <fonts count="5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  <font>
      <family val="2"/>
      <scheme val="minor"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fontId="3" applyFont="1" fillId="2" applyFill="1" applyAlignment="1">
      <alignment wrapText="1"/>
    </xf>
    <xf applyAlignment="1">
      <alignment wrapText="1"/>
    </xf>
    <xf numFmtId="100" applyNumberFormat="1" fillId="3" applyFill="1"/>
    <xf fontId="4" applyFont="1" applyAlignment="1">
      <alignment wrapText="1"/>
    </xf>
    <xf numFmtId="101" applyNumberFormat="1" fillId="3" applyFill="1"/>
    <xf numFmtId="102" applyNumberFormat="1"/>
    <xf numFmtId="103" applyNumberFormat="1"/>
    <xf numFmtId="100" applyNumberFormat="1"/>
    <xf fontId="3" applyFont="1"/>
    <xf numFmtId="102" applyNumberFormat="1" fontId="3" applyFont="1"/>
    <xf numFmtId="103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6" customWidth="1"/>
    <col min="2" max="2" width="16" customWidth="1"/>
    <col min="3" max="3" width="5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3"/>
      <c r="C5" s="3" t="s">
        <v>4</v>
      </c>
    </row>
    <row r="6">
      <c r="A6" s="4" t="s">
        <v>5</v>
      </c>
      <c r="B6" s="5">
        <v>1200000</v>
      </c>
      <c r="C6" s="6"/>
    </row>
    <row r="7">
      <c r="A7" s="4" t="s">
        <v>6</v>
      </c>
      <c r="B7" s="5">
        <v>800000</v>
      </c>
      <c r="C7" s="6"/>
    </row>
    <row r="8">
      <c r="A8" s="4" t="s">
        <v>7</v>
      </c>
      <c r="B8" s="5">
        <v>150000</v>
      </c>
      <c r="C8" s="6"/>
    </row>
    <row r="9">
      <c r="A9" s="4" t="s">
        <v>8</v>
      </c>
      <c r="B9" s="5">
        <v>200000</v>
      </c>
      <c r="C9" s="6"/>
    </row>
    <row r="10">
      <c r="A10" s="4" t="s">
        <v>9</v>
      </c>
      <c r="B10" s="5">
        <v>100000</v>
      </c>
      <c r="C10" s="6"/>
    </row>
    <row r="11"/>
    <row r="12">
      <c r="A12" s="3" t="s">
        <v>10</v>
      </c>
      <c r="B12" s="3"/>
      <c r="C12" s="3" t="s">
        <v>4</v>
      </c>
    </row>
    <row r="13">
      <c r="A13" s="4" t="s">
        <v>11</v>
      </c>
      <c r="B13" s="5">
        <v>10</v>
      </c>
      <c r="C13" s="6"/>
    </row>
    <row r="14">
      <c r="A14" s="4" t="s">
        <v>12</v>
      </c>
      <c r="B14" s="5">
        <v>35000</v>
      </c>
      <c r="C14" s="6"/>
    </row>
    <row r="15">
      <c r="A15" s="4" t="s">
        <v>13</v>
      </c>
      <c r="B15" s="5">
        <v>2</v>
      </c>
      <c r="C15" s="6"/>
    </row>
    <row r="16">
      <c r="A16" s="4" t="s">
        <v>14</v>
      </c>
      <c r="B16" s="5">
        <v>450</v>
      </c>
      <c r="C16" s="6"/>
    </row>
    <row r="17">
      <c r="A17" s="4" t="s">
        <v>15</v>
      </c>
      <c r="B17" s="5">
        <v>390</v>
      </c>
      <c r="C17" s="6" t="s">
        <v>16</v>
      </c>
    </row>
    <row r="18"/>
    <row r="19">
      <c r="A19" s="3" t="s">
        <v>17</v>
      </c>
      <c r="B19" s="3"/>
      <c r="C19" s="3" t="s">
        <v>4</v>
      </c>
    </row>
    <row r="20">
      <c r="A20" s="4" t="s">
        <v>18</v>
      </c>
      <c r="B20" s="7">
        <v>0.3</v>
      </c>
      <c r="C20" s="6"/>
    </row>
    <row r="21">
      <c r="A21" s="4" t="s">
        <v>19</v>
      </c>
      <c r="B21" s="7">
        <v>0.9</v>
      </c>
      <c r="C21" s="6"/>
    </row>
    <row r="22">
      <c r="A22" s="4" t="s">
        <v>20</v>
      </c>
      <c r="B22" s="7">
        <v>0.1</v>
      </c>
      <c r="C22" s="6"/>
    </row>
    <row r="23">
      <c r="A23" s="4" t="s">
        <v>21</v>
      </c>
      <c r="B23" s="7">
        <v>0.4</v>
      </c>
      <c r="C23" s="6"/>
    </row>
    <row r="24">
      <c r="A24" s="4" t="s">
        <v>22</v>
      </c>
      <c r="B24" s="5">
        <v>6</v>
      </c>
      <c r="C24" s="6"/>
    </row>
    <row r="25"/>
    <row r="26">
      <c r="A26" s="3" t="s">
        <v>23</v>
      </c>
      <c r="B26" s="3"/>
      <c r="C26" s="3" t="s">
        <v>4</v>
      </c>
    </row>
    <row r="27">
      <c r="A27" s="4" t="s">
        <v>24</v>
      </c>
      <c r="B27" s="5">
        <v>2500</v>
      </c>
      <c r="C27" s="6" t="s">
        <v>25</v>
      </c>
    </row>
    <row r="28">
      <c r="A28" s="4" t="s">
        <v>26</v>
      </c>
      <c r="B28" s="5">
        <v>40</v>
      </c>
      <c r="C28" s="6"/>
    </row>
    <row r="29">
      <c r="A29" s="4" t="s">
        <v>27</v>
      </c>
      <c r="B29" s="7">
        <v>0.015</v>
      </c>
      <c r="C29" s="6"/>
    </row>
    <row r="30">
      <c r="A30" s="4" t="s">
        <v>28</v>
      </c>
      <c r="B30" s="7">
        <v>0.06</v>
      </c>
      <c r="C30" s="6"/>
    </row>
    <row r="31"/>
    <row r="32">
      <c r="A32" s="3" t="s">
        <v>29</v>
      </c>
      <c r="B32" s="3"/>
      <c r="C32" s="3" t="s">
        <v>4</v>
      </c>
    </row>
    <row r="33">
      <c r="A33" s="4" t="s">
        <v>30</v>
      </c>
      <c r="B33" s="5">
        <v>180000</v>
      </c>
      <c r="C33" s="6"/>
    </row>
    <row r="34">
      <c r="A34" s="4" t="s">
        <v>31</v>
      </c>
      <c r="B34" s="5">
        <v>60000</v>
      </c>
      <c r="C34" s="6"/>
    </row>
    <row r="35">
      <c r="A35" s="4" t="s">
        <v>32</v>
      </c>
      <c r="B35" s="5">
        <v>15000</v>
      </c>
      <c r="C35" s="6"/>
    </row>
    <row r="36">
      <c r="A36" s="4" t="s">
        <v>33</v>
      </c>
      <c r="B36" s="5">
        <v>15000</v>
      </c>
      <c r="C36" s="6"/>
    </row>
    <row r="37">
      <c r="A37" s="4" t="s">
        <v>34</v>
      </c>
      <c r="B37" s="5">
        <v>3000</v>
      </c>
      <c r="C37" s="6"/>
    </row>
    <row r="38">
      <c r="A38" s="4" t="s">
        <v>35</v>
      </c>
      <c r="B38" s="5">
        <v>7000</v>
      </c>
      <c r="C38" s="6"/>
    </row>
    <row r="39"/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8" customWidth="1"/>
    <col min="2" max="2" width="11" customWidth="1"/>
    <col min="3" max="3" width="12" customWidth="1"/>
    <col min="4" max="4" width="15" customWidth="1"/>
    <col min="5" max="5" width="14" customWidth="1"/>
    <col min="6" max="6" width="15" customWidth="1"/>
    <col min="7" max="7" width="14" customWidth="1"/>
    <col min="8" max="8" width="14" customWidth="1"/>
    <col min="9" max="9" width="14" customWidth="1"/>
    <col min="10" max="10" width="16" customWidth="1"/>
    <col min="11" max="11" width="10" customWidth="1"/>
  </cols>
  <sheetData>
    <row r="1">
      <c r="A1" s="1" t="s">
        <v>36</v>
      </c>
    </row>
    <row r="2">
      <c r="A2" s="2" t="s">
        <v>37</v>
      </c>
    </row>
    <row r="3"/>
    <row r="4">
      <c r="A4" s="3" t="s">
        <v>38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47</v>
      </c>
      <c r="K4" s="3" t="s">
        <v>48</v>
      </c>
    </row>
    <row r="5">
      <c r="A5" s="8">
        <v>1</v>
      </c>
      <c r="B5" s="9">
        <f>='Допущения'!$B$13*MIN(1,MAX(0,'Допущения'!$B$20+('Допущения'!$B$21-'Допущения'!$B$20)*MIN(1,(A5-1)/MAX(1,'Допущения'!$B$24))))</f>
      </c>
      <c r="C5" s="10">
        <f>='Допущения'!$B$15*'Допущения'!$B$17*MIN(1,MAX(0,'Допущения'!$B$22+('Допущения'!$B$23-'Допущения'!$B$22)*MIN(1,(A5-1)/MAX(1,'Допущения'!$B$24))))</f>
      </c>
      <c r="D5" s="10">
        <f>=B5*'Допущения'!$B$14</f>
      </c>
      <c r="E5" s="10">
        <f>=C5*'Допущения'!$B$16</f>
      </c>
      <c r="F5" s="10">
        <f>=D5+E5</f>
      </c>
      <c r="G5" s="10">
        <f>=F5*('Допущения'!$B$29+'Допущения'!$B$30)+B5*'Допущения'!$B$27+C5*'Допущения'!$B$28</f>
      </c>
      <c r="H5" s="10">
        <f>='Допущения'!$B$33+'Допущения'!$B$34+'Допущения'!$B$35+'Допущения'!$B$36+'Допущения'!$B$37+'Допущения'!$B$38</f>
      </c>
      <c r="I5" s="10">
        <f>=F5-G5-H5</f>
      </c>
      <c r="J5" s="10">
        <f>=-('Допущения'!$B$6+'Допущения'!$B$7+'Допущения'!$B$8+'Допущения'!$B$9+'Допущения'!$B$10)+I5</f>
      </c>
      <c r="K5" s="8">
        <f>=IF(J5&gt;=0,A5,"")</f>
      </c>
    </row>
    <row r="6">
      <c r="A6" s="8">
        <v>2</v>
      </c>
      <c r="B6" s="9">
        <f>='Допущения'!$B$13*MIN(1,MAX(0,'Допущения'!$B$20+('Допущения'!$B$21-'Допущения'!$B$20)*MIN(1,(A6-1)/MAX(1,'Допущения'!$B$24))))</f>
      </c>
      <c r="C6" s="10">
        <f>='Допущения'!$B$15*'Допущения'!$B$17*MIN(1,MAX(0,'Допущения'!$B$22+('Допущения'!$B$23-'Допущения'!$B$22)*MIN(1,(A6-1)/MAX(1,'Допущения'!$B$24))))</f>
      </c>
      <c r="D6" s="10">
        <f>=B6*'Допущения'!$B$14</f>
      </c>
      <c r="E6" s="10">
        <f>=C6*'Допущения'!$B$16</f>
      </c>
      <c r="F6" s="10">
        <f>=D6+E6</f>
      </c>
      <c r="G6" s="10">
        <f>=F6*('Допущения'!$B$29+'Допущения'!$B$30)+B6*'Допущения'!$B$27+C6*'Допущения'!$B$28</f>
      </c>
      <c r="H6" s="10">
        <f>='Допущения'!$B$33+'Допущения'!$B$34+'Допущения'!$B$35+'Допущения'!$B$36+'Допущения'!$B$37+'Допущения'!$B$38</f>
      </c>
      <c r="I6" s="10">
        <f>=F6-G6-H6</f>
      </c>
      <c r="J6" s="10">
        <f>=J5+I6</f>
      </c>
      <c r="K6" s="8">
        <f>=IF(AND(J6&gt;=0,J5&lt;0),A6,"")</f>
      </c>
    </row>
    <row r="7">
      <c r="A7" s="8">
        <v>3</v>
      </c>
      <c r="B7" s="9">
        <f>='Допущения'!$B$13*MIN(1,MAX(0,'Допущения'!$B$20+('Допущения'!$B$21-'Допущения'!$B$20)*MIN(1,(A7-1)/MAX(1,'Допущения'!$B$24))))</f>
      </c>
      <c r="C7" s="10">
        <f>='Допущения'!$B$15*'Допущения'!$B$17*MIN(1,MAX(0,'Допущения'!$B$22+('Допущения'!$B$23-'Допущения'!$B$22)*MIN(1,(A7-1)/MAX(1,'Допущения'!$B$24))))</f>
      </c>
      <c r="D7" s="10">
        <f>=B7*'Допущения'!$B$14</f>
      </c>
      <c r="E7" s="10">
        <f>=C7*'Допущения'!$B$16</f>
      </c>
      <c r="F7" s="10">
        <f>=D7+E7</f>
      </c>
      <c r="G7" s="10">
        <f>=F7*('Допущения'!$B$29+'Допущения'!$B$30)+B7*'Допущения'!$B$27+C7*'Допущения'!$B$28</f>
      </c>
      <c r="H7" s="10">
        <f>='Допущения'!$B$33+'Допущения'!$B$34+'Допущения'!$B$35+'Допущения'!$B$36+'Допущения'!$B$37+'Допущения'!$B$38</f>
      </c>
      <c r="I7" s="10">
        <f>=F7-G7-H7</f>
      </c>
      <c r="J7" s="10">
        <f>=J6+I7</f>
      </c>
      <c r="K7" s="8">
        <f>=IF(AND(J7&gt;=0,J6&lt;0),A7,"")</f>
      </c>
    </row>
    <row r="8">
      <c r="A8" s="8">
        <v>4</v>
      </c>
      <c r="B8" s="9">
        <f>='Допущения'!$B$13*MIN(1,MAX(0,'Допущения'!$B$20+('Допущения'!$B$21-'Допущения'!$B$20)*MIN(1,(A8-1)/MAX(1,'Допущения'!$B$24))))</f>
      </c>
      <c r="C8" s="10">
        <f>='Допущения'!$B$15*'Допущения'!$B$17*MIN(1,MAX(0,'Допущения'!$B$22+('Допущения'!$B$23-'Допущения'!$B$22)*MIN(1,(A8-1)/MAX(1,'Допущения'!$B$24))))</f>
      </c>
      <c r="D8" s="10">
        <f>=B8*'Допущения'!$B$14</f>
      </c>
      <c r="E8" s="10">
        <f>=C8*'Допущения'!$B$16</f>
      </c>
      <c r="F8" s="10">
        <f>=D8+E8</f>
      </c>
      <c r="G8" s="10">
        <f>=F8*('Допущения'!$B$29+'Допущения'!$B$30)+B8*'Допущения'!$B$27+C8*'Допущения'!$B$28</f>
      </c>
      <c r="H8" s="10">
        <f>='Допущения'!$B$33+'Допущения'!$B$34+'Допущения'!$B$35+'Допущения'!$B$36+'Допущения'!$B$37+'Допущения'!$B$38</f>
      </c>
      <c r="I8" s="10">
        <f>=F8-G8-H8</f>
      </c>
      <c r="J8" s="10">
        <f>=J7+I8</f>
      </c>
      <c r="K8" s="8">
        <f>=IF(AND(J8&gt;=0,J7&lt;0),A8,"")</f>
      </c>
    </row>
    <row r="9">
      <c r="A9" s="8">
        <v>5</v>
      </c>
      <c r="B9" s="9">
        <f>='Допущения'!$B$13*MIN(1,MAX(0,'Допущения'!$B$20+('Допущения'!$B$21-'Допущения'!$B$20)*MIN(1,(A9-1)/MAX(1,'Допущения'!$B$24))))</f>
      </c>
      <c r="C9" s="10">
        <f>='Допущения'!$B$15*'Допущения'!$B$17*MIN(1,MAX(0,'Допущения'!$B$22+('Допущения'!$B$23-'Допущения'!$B$22)*MIN(1,(A9-1)/MAX(1,'Допущения'!$B$24))))</f>
      </c>
      <c r="D9" s="10">
        <f>=B9*'Допущения'!$B$14</f>
      </c>
      <c r="E9" s="10">
        <f>=C9*'Допущения'!$B$16</f>
      </c>
      <c r="F9" s="10">
        <f>=D9+E9</f>
      </c>
      <c r="G9" s="10">
        <f>=F9*('Допущения'!$B$29+'Допущения'!$B$30)+B9*'Допущения'!$B$27+C9*'Допущения'!$B$28</f>
      </c>
      <c r="H9" s="10">
        <f>='Допущения'!$B$33+'Допущения'!$B$34+'Допущения'!$B$35+'Допущения'!$B$36+'Допущения'!$B$37+'Допущения'!$B$38</f>
      </c>
      <c r="I9" s="10">
        <f>=F9-G9-H9</f>
      </c>
      <c r="J9" s="10">
        <f>=J8+I9</f>
      </c>
      <c r="K9" s="8">
        <f>=IF(AND(J9&gt;=0,J8&lt;0),A9,"")</f>
      </c>
    </row>
    <row r="10">
      <c r="A10" s="8">
        <v>6</v>
      </c>
      <c r="B10" s="9">
        <f>='Допущения'!$B$13*MIN(1,MAX(0,'Допущения'!$B$20+('Допущения'!$B$21-'Допущения'!$B$20)*MIN(1,(A10-1)/MAX(1,'Допущения'!$B$24))))</f>
      </c>
      <c r="C10" s="10">
        <f>='Допущения'!$B$15*'Допущения'!$B$17*MIN(1,MAX(0,'Допущения'!$B$22+('Допущения'!$B$23-'Допущения'!$B$22)*MIN(1,(A10-1)/MAX(1,'Допущения'!$B$24))))</f>
      </c>
      <c r="D10" s="10">
        <f>=B10*'Допущения'!$B$14</f>
      </c>
      <c r="E10" s="10">
        <f>=C10*'Допущения'!$B$16</f>
      </c>
      <c r="F10" s="10">
        <f>=D10+E10</f>
      </c>
      <c r="G10" s="10">
        <f>=F10*('Допущения'!$B$29+'Допущения'!$B$30)+B10*'Допущения'!$B$27+C10*'Допущения'!$B$28</f>
      </c>
      <c r="H10" s="10">
        <f>='Допущения'!$B$33+'Допущения'!$B$34+'Допущения'!$B$35+'Допущения'!$B$36+'Допущения'!$B$37+'Допущения'!$B$38</f>
      </c>
      <c r="I10" s="10">
        <f>=F10-G10-H10</f>
      </c>
      <c r="J10" s="10">
        <f>=J9+I10</f>
      </c>
      <c r="K10" s="8">
        <f>=IF(AND(J10&gt;=0,J9&lt;0),A10,"")</f>
      </c>
    </row>
    <row r="11">
      <c r="A11" s="8">
        <v>7</v>
      </c>
      <c r="B11" s="9">
        <f>='Допущения'!$B$13*MIN(1,MAX(0,'Допущения'!$B$20+('Допущения'!$B$21-'Допущения'!$B$20)*MIN(1,(A11-1)/MAX(1,'Допущения'!$B$24))))</f>
      </c>
      <c r="C11" s="10">
        <f>='Допущения'!$B$15*'Допущения'!$B$17*MIN(1,MAX(0,'Допущения'!$B$22+('Допущения'!$B$23-'Допущения'!$B$22)*MIN(1,(A11-1)/MAX(1,'Допущения'!$B$24))))</f>
      </c>
      <c r="D11" s="10">
        <f>=B11*'Допущения'!$B$14</f>
      </c>
      <c r="E11" s="10">
        <f>=C11*'Допущения'!$B$16</f>
      </c>
      <c r="F11" s="10">
        <f>=D11+E11</f>
      </c>
      <c r="G11" s="10">
        <f>=F11*('Допущения'!$B$29+'Допущения'!$B$30)+B11*'Допущения'!$B$27+C11*'Допущения'!$B$28</f>
      </c>
      <c r="H11" s="10">
        <f>='Допущения'!$B$33+'Допущения'!$B$34+'Допущения'!$B$35+'Допущения'!$B$36+'Допущения'!$B$37+'Допущения'!$B$38</f>
      </c>
      <c r="I11" s="10">
        <f>=F11-G11-H11</f>
      </c>
      <c r="J11" s="10">
        <f>=J10+I11</f>
      </c>
      <c r="K11" s="8">
        <f>=IF(AND(J11&gt;=0,J10&lt;0),A11,"")</f>
      </c>
    </row>
    <row r="12">
      <c r="A12" s="8">
        <v>8</v>
      </c>
      <c r="B12" s="9">
        <f>='Допущения'!$B$13*MIN(1,MAX(0,'Допущения'!$B$20+('Допущения'!$B$21-'Допущения'!$B$20)*MIN(1,(A12-1)/MAX(1,'Допущения'!$B$24))))</f>
      </c>
      <c r="C12" s="10">
        <f>='Допущения'!$B$15*'Допущения'!$B$17*MIN(1,MAX(0,'Допущения'!$B$22+('Допущения'!$B$23-'Допущения'!$B$22)*MIN(1,(A12-1)/MAX(1,'Допущения'!$B$24))))</f>
      </c>
      <c r="D12" s="10">
        <f>=B12*'Допущения'!$B$14</f>
      </c>
      <c r="E12" s="10">
        <f>=C12*'Допущения'!$B$16</f>
      </c>
      <c r="F12" s="10">
        <f>=D12+E12</f>
      </c>
      <c r="G12" s="10">
        <f>=F12*('Допущения'!$B$29+'Допущения'!$B$30)+B12*'Допущения'!$B$27+C12*'Допущения'!$B$28</f>
      </c>
      <c r="H12" s="10">
        <f>='Допущения'!$B$33+'Допущения'!$B$34+'Допущения'!$B$35+'Допущения'!$B$36+'Допущения'!$B$37+'Допущения'!$B$38</f>
      </c>
      <c r="I12" s="10">
        <f>=F12-G12-H12</f>
      </c>
      <c r="J12" s="10">
        <f>=J11+I12</f>
      </c>
      <c r="K12" s="8">
        <f>=IF(AND(J12&gt;=0,J11&lt;0),A12,"")</f>
      </c>
    </row>
    <row r="13">
      <c r="A13" s="8">
        <v>9</v>
      </c>
      <c r="B13" s="9">
        <f>='Допущения'!$B$13*MIN(1,MAX(0,'Допущения'!$B$20+('Допущения'!$B$21-'Допущения'!$B$20)*MIN(1,(A13-1)/MAX(1,'Допущения'!$B$24))))</f>
      </c>
      <c r="C13" s="10">
        <f>='Допущения'!$B$15*'Допущения'!$B$17*MIN(1,MAX(0,'Допущения'!$B$22+('Допущения'!$B$23-'Допущения'!$B$22)*MIN(1,(A13-1)/MAX(1,'Допущения'!$B$24))))</f>
      </c>
      <c r="D13" s="10">
        <f>=B13*'Допущения'!$B$14</f>
      </c>
      <c r="E13" s="10">
        <f>=C13*'Допущения'!$B$16</f>
      </c>
      <c r="F13" s="10">
        <f>=D13+E13</f>
      </c>
      <c r="G13" s="10">
        <f>=F13*('Допущения'!$B$29+'Допущения'!$B$30)+B13*'Допущения'!$B$27+C13*'Допущения'!$B$28</f>
      </c>
      <c r="H13" s="10">
        <f>='Допущения'!$B$33+'Допущения'!$B$34+'Допущения'!$B$35+'Допущения'!$B$36+'Допущения'!$B$37+'Допущения'!$B$38</f>
      </c>
      <c r="I13" s="10">
        <f>=F13-G13-H13</f>
      </c>
      <c r="J13" s="10">
        <f>=J12+I13</f>
      </c>
      <c r="K13" s="8">
        <f>=IF(AND(J13&gt;=0,J12&lt;0),A13,"")</f>
      </c>
    </row>
    <row r="14">
      <c r="A14" s="8">
        <v>10</v>
      </c>
      <c r="B14" s="9">
        <f>='Допущения'!$B$13*MIN(1,MAX(0,'Допущения'!$B$20+('Допущения'!$B$21-'Допущения'!$B$20)*MIN(1,(A14-1)/MAX(1,'Допущения'!$B$24))))</f>
      </c>
      <c r="C14" s="10">
        <f>='Допущения'!$B$15*'Допущения'!$B$17*MIN(1,MAX(0,'Допущения'!$B$22+('Допущения'!$B$23-'Допущения'!$B$22)*MIN(1,(A14-1)/MAX(1,'Допущения'!$B$24))))</f>
      </c>
      <c r="D14" s="10">
        <f>=B14*'Допущения'!$B$14</f>
      </c>
      <c r="E14" s="10">
        <f>=C14*'Допущения'!$B$16</f>
      </c>
      <c r="F14" s="10">
        <f>=D14+E14</f>
      </c>
      <c r="G14" s="10">
        <f>=F14*('Допущения'!$B$29+'Допущения'!$B$30)+B14*'Допущения'!$B$27+C14*'Допущения'!$B$28</f>
      </c>
      <c r="H14" s="10">
        <f>='Допущения'!$B$33+'Допущения'!$B$34+'Допущения'!$B$35+'Допущения'!$B$36+'Допущения'!$B$37+'Допущения'!$B$38</f>
      </c>
      <c r="I14" s="10">
        <f>=F14-G14-H14</f>
      </c>
      <c r="J14" s="10">
        <f>=J13+I14</f>
      </c>
      <c r="K14" s="8">
        <f>=IF(AND(J14&gt;=0,J13&lt;0),A14,"")</f>
      </c>
    </row>
    <row r="15">
      <c r="A15" s="8">
        <v>11</v>
      </c>
      <c r="B15" s="9">
        <f>='Допущения'!$B$13*MIN(1,MAX(0,'Допущения'!$B$20+('Допущения'!$B$21-'Допущения'!$B$20)*MIN(1,(A15-1)/MAX(1,'Допущения'!$B$24))))</f>
      </c>
      <c r="C15" s="10">
        <f>='Допущения'!$B$15*'Допущения'!$B$17*MIN(1,MAX(0,'Допущения'!$B$22+('Допущения'!$B$23-'Допущения'!$B$22)*MIN(1,(A15-1)/MAX(1,'Допущения'!$B$24))))</f>
      </c>
      <c r="D15" s="10">
        <f>=B15*'Допущения'!$B$14</f>
      </c>
      <c r="E15" s="10">
        <f>=C15*'Допущения'!$B$16</f>
      </c>
      <c r="F15" s="10">
        <f>=D15+E15</f>
      </c>
      <c r="G15" s="10">
        <f>=F15*('Допущения'!$B$29+'Допущения'!$B$30)+B15*'Допущения'!$B$27+C15*'Допущения'!$B$28</f>
      </c>
      <c r="H15" s="10">
        <f>='Допущения'!$B$33+'Допущения'!$B$34+'Допущения'!$B$35+'Допущения'!$B$36+'Допущения'!$B$37+'Допущения'!$B$38</f>
      </c>
      <c r="I15" s="10">
        <f>=F15-G15-H15</f>
      </c>
      <c r="J15" s="10">
        <f>=J14+I15</f>
      </c>
      <c r="K15" s="8">
        <f>=IF(AND(J15&gt;=0,J14&lt;0),A15,"")</f>
      </c>
    </row>
    <row r="16">
      <c r="A16" s="8">
        <v>12</v>
      </c>
      <c r="B16" s="9">
        <f>='Допущения'!$B$13*MIN(1,MAX(0,'Допущения'!$B$20+('Допущения'!$B$21-'Допущения'!$B$20)*MIN(1,(A16-1)/MAX(1,'Допущения'!$B$24))))</f>
      </c>
      <c r="C16" s="10">
        <f>='Допущения'!$B$15*'Допущения'!$B$17*MIN(1,MAX(0,'Допущения'!$B$22+('Допущения'!$B$23-'Допущения'!$B$22)*MIN(1,(A16-1)/MAX(1,'Допущения'!$B$24))))</f>
      </c>
      <c r="D16" s="10">
        <f>=B16*'Допущения'!$B$14</f>
      </c>
      <c r="E16" s="10">
        <f>=C16*'Допущения'!$B$16</f>
      </c>
      <c r="F16" s="10">
        <f>=D16+E16</f>
      </c>
      <c r="G16" s="10">
        <f>=F16*('Допущения'!$B$29+'Допущения'!$B$30)+B16*'Допущения'!$B$27+C16*'Допущения'!$B$28</f>
      </c>
      <c r="H16" s="10">
        <f>='Допущения'!$B$33+'Допущения'!$B$34+'Допущения'!$B$35+'Допущения'!$B$36+'Допущения'!$B$37+'Допущения'!$B$38</f>
      </c>
      <c r="I16" s="10">
        <f>=F16-G16-H16</f>
      </c>
      <c r="J16" s="10">
        <f>=J15+I16</f>
      </c>
      <c r="K16" s="8">
        <f>=IF(AND(J16&gt;=0,J15&lt;0),A16,"")</f>
      </c>
    </row>
    <row r="17">
      <c r="A17" s="8">
        <v>13</v>
      </c>
      <c r="B17" s="9">
        <f>='Допущения'!$B$13*MIN(1,MAX(0,'Допущения'!$B$20+('Допущения'!$B$21-'Допущения'!$B$20)*MIN(1,(A17-1)/MAX(1,'Допущения'!$B$24))))</f>
      </c>
      <c r="C17" s="10">
        <f>='Допущения'!$B$15*'Допущения'!$B$17*MIN(1,MAX(0,'Допущения'!$B$22+('Допущения'!$B$23-'Допущения'!$B$22)*MIN(1,(A17-1)/MAX(1,'Допущения'!$B$24))))</f>
      </c>
      <c r="D17" s="10">
        <f>=B17*'Допущения'!$B$14</f>
      </c>
      <c r="E17" s="10">
        <f>=C17*'Допущения'!$B$16</f>
      </c>
      <c r="F17" s="10">
        <f>=D17+E17</f>
      </c>
      <c r="G17" s="10">
        <f>=F17*('Допущения'!$B$29+'Допущения'!$B$30)+B17*'Допущения'!$B$27+C17*'Допущения'!$B$28</f>
      </c>
      <c r="H17" s="10">
        <f>='Допущения'!$B$33+'Допущения'!$B$34+'Допущения'!$B$35+'Допущения'!$B$36+'Допущения'!$B$37+'Допущения'!$B$38</f>
      </c>
      <c r="I17" s="10">
        <f>=F17-G17-H17</f>
      </c>
      <c r="J17" s="10">
        <f>=J16+I17</f>
      </c>
      <c r="K17" s="8">
        <f>=IF(AND(J17&gt;=0,J16&lt;0),A17,"")</f>
      </c>
    </row>
    <row r="18">
      <c r="A18" s="8">
        <v>14</v>
      </c>
      <c r="B18" s="9">
        <f>='Допущения'!$B$13*MIN(1,MAX(0,'Допущения'!$B$20+('Допущения'!$B$21-'Допущения'!$B$20)*MIN(1,(A18-1)/MAX(1,'Допущения'!$B$24))))</f>
      </c>
      <c r="C18" s="10">
        <f>='Допущения'!$B$15*'Допущения'!$B$17*MIN(1,MAX(0,'Допущения'!$B$22+('Допущения'!$B$23-'Допущения'!$B$22)*MIN(1,(A18-1)/MAX(1,'Допущения'!$B$24))))</f>
      </c>
      <c r="D18" s="10">
        <f>=B18*'Допущения'!$B$14</f>
      </c>
      <c r="E18" s="10">
        <f>=C18*'Допущения'!$B$16</f>
      </c>
      <c r="F18" s="10">
        <f>=D18+E18</f>
      </c>
      <c r="G18" s="10">
        <f>=F18*('Допущения'!$B$29+'Допущения'!$B$30)+B18*'Допущения'!$B$27+C18*'Допущения'!$B$28</f>
      </c>
      <c r="H18" s="10">
        <f>='Допущения'!$B$33+'Допущения'!$B$34+'Допущения'!$B$35+'Допущения'!$B$36+'Допущения'!$B$37+'Допущения'!$B$38</f>
      </c>
      <c r="I18" s="10">
        <f>=F18-G18-H18</f>
      </c>
      <c r="J18" s="10">
        <f>=J17+I18</f>
      </c>
      <c r="K18" s="8">
        <f>=IF(AND(J18&gt;=0,J17&lt;0),A18,"")</f>
      </c>
    </row>
    <row r="19">
      <c r="A19" s="8">
        <v>15</v>
      </c>
      <c r="B19" s="9">
        <f>='Допущения'!$B$13*MIN(1,MAX(0,'Допущения'!$B$20+('Допущения'!$B$21-'Допущения'!$B$20)*MIN(1,(A19-1)/MAX(1,'Допущения'!$B$24))))</f>
      </c>
      <c r="C19" s="10">
        <f>='Допущения'!$B$15*'Допущения'!$B$17*MIN(1,MAX(0,'Допущения'!$B$22+('Допущения'!$B$23-'Допущения'!$B$22)*MIN(1,(A19-1)/MAX(1,'Допущения'!$B$24))))</f>
      </c>
      <c r="D19" s="10">
        <f>=B19*'Допущения'!$B$14</f>
      </c>
      <c r="E19" s="10">
        <f>=C19*'Допущения'!$B$16</f>
      </c>
      <c r="F19" s="10">
        <f>=D19+E19</f>
      </c>
      <c r="G19" s="10">
        <f>=F19*('Допущения'!$B$29+'Допущения'!$B$30)+B19*'Допущения'!$B$27+C19*'Допущения'!$B$28</f>
      </c>
      <c r="H19" s="10">
        <f>='Допущения'!$B$33+'Допущения'!$B$34+'Допущения'!$B$35+'Допущения'!$B$36+'Допущения'!$B$37+'Допущения'!$B$38</f>
      </c>
      <c r="I19" s="10">
        <f>=F19-G19-H19</f>
      </c>
      <c r="J19" s="10">
        <f>=J18+I19</f>
      </c>
      <c r="K19" s="8">
        <f>=IF(AND(J19&gt;=0,J18&lt;0),A19,"")</f>
      </c>
    </row>
    <row r="20">
      <c r="A20" s="8">
        <v>16</v>
      </c>
      <c r="B20" s="9">
        <f>='Допущения'!$B$13*MIN(1,MAX(0,'Допущения'!$B$20+('Допущения'!$B$21-'Допущения'!$B$20)*MIN(1,(A20-1)/MAX(1,'Допущения'!$B$24))))</f>
      </c>
      <c r="C20" s="10">
        <f>='Допущения'!$B$15*'Допущения'!$B$17*MIN(1,MAX(0,'Допущения'!$B$22+('Допущения'!$B$23-'Допущения'!$B$22)*MIN(1,(A20-1)/MAX(1,'Допущения'!$B$24))))</f>
      </c>
      <c r="D20" s="10">
        <f>=B20*'Допущения'!$B$14</f>
      </c>
      <c r="E20" s="10">
        <f>=C20*'Допущения'!$B$16</f>
      </c>
      <c r="F20" s="10">
        <f>=D20+E20</f>
      </c>
      <c r="G20" s="10">
        <f>=F20*('Допущения'!$B$29+'Допущения'!$B$30)+B20*'Допущения'!$B$27+C20*'Допущения'!$B$28</f>
      </c>
      <c r="H20" s="10">
        <f>='Допущения'!$B$33+'Допущения'!$B$34+'Допущения'!$B$35+'Допущения'!$B$36+'Допущения'!$B$37+'Допущения'!$B$38</f>
      </c>
      <c r="I20" s="10">
        <f>=F20-G20-H20</f>
      </c>
      <c r="J20" s="10">
        <f>=J19+I20</f>
      </c>
      <c r="K20" s="8">
        <f>=IF(AND(J20&gt;=0,J19&lt;0),A20,"")</f>
      </c>
    </row>
    <row r="21">
      <c r="A21" s="8">
        <v>17</v>
      </c>
      <c r="B21" s="9">
        <f>='Допущения'!$B$13*MIN(1,MAX(0,'Допущения'!$B$20+('Допущения'!$B$21-'Допущения'!$B$20)*MIN(1,(A21-1)/MAX(1,'Допущения'!$B$24))))</f>
      </c>
      <c r="C21" s="10">
        <f>='Допущения'!$B$15*'Допущения'!$B$17*MIN(1,MAX(0,'Допущения'!$B$22+('Допущения'!$B$23-'Допущения'!$B$22)*MIN(1,(A21-1)/MAX(1,'Допущения'!$B$24))))</f>
      </c>
      <c r="D21" s="10">
        <f>=B21*'Допущения'!$B$14</f>
      </c>
      <c r="E21" s="10">
        <f>=C21*'Допущения'!$B$16</f>
      </c>
      <c r="F21" s="10">
        <f>=D21+E21</f>
      </c>
      <c r="G21" s="10">
        <f>=F21*('Допущения'!$B$29+'Допущения'!$B$30)+B21*'Допущения'!$B$27+C21*'Допущения'!$B$28</f>
      </c>
      <c r="H21" s="10">
        <f>='Допущения'!$B$33+'Допущения'!$B$34+'Допущения'!$B$35+'Допущения'!$B$36+'Допущения'!$B$37+'Допущения'!$B$38</f>
      </c>
      <c r="I21" s="10">
        <f>=F21-G21-H21</f>
      </c>
      <c r="J21" s="10">
        <f>=J20+I21</f>
      </c>
      <c r="K21" s="8">
        <f>=IF(AND(J21&gt;=0,J20&lt;0),A21,"")</f>
      </c>
    </row>
    <row r="22">
      <c r="A22" s="8">
        <v>18</v>
      </c>
      <c r="B22" s="9">
        <f>='Допущения'!$B$13*MIN(1,MAX(0,'Допущения'!$B$20+('Допущения'!$B$21-'Допущения'!$B$20)*MIN(1,(A22-1)/MAX(1,'Допущения'!$B$24))))</f>
      </c>
      <c r="C22" s="10">
        <f>='Допущения'!$B$15*'Допущения'!$B$17*MIN(1,MAX(0,'Допущения'!$B$22+('Допущения'!$B$23-'Допущения'!$B$22)*MIN(1,(A22-1)/MAX(1,'Допущения'!$B$24))))</f>
      </c>
      <c r="D22" s="10">
        <f>=B22*'Допущения'!$B$14</f>
      </c>
      <c r="E22" s="10">
        <f>=C22*'Допущения'!$B$16</f>
      </c>
      <c r="F22" s="10">
        <f>=D22+E22</f>
      </c>
      <c r="G22" s="10">
        <f>=F22*('Допущения'!$B$29+'Допущения'!$B$30)+B22*'Допущения'!$B$27+C22*'Допущения'!$B$28</f>
      </c>
      <c r="H22" s="10">
        <f>='Допущения'!$B$33+'Допущения'!$B$34+'Допущения'!$B$35+'Допущения'!$B$36+'Допущения'!$B$37+'Допущения'!$B$38</f>
      </c>
      <c r="I22" s="10">
        <f>=F22-G22-H22</f>
      </c>
      <c r="J22" s="10">
        <f>=J21+I22</f>
      </c>
      <c r="K22" s="8">
        <f>=IF(AND(J22&gt;=0,J21&lt;0),A22,"")</f>
      </c>
    </row>
    <row r="23">
      <c r="A23" s="8">
        <v>19</v>
      </c>
      <c r="B23" s="9">
        <f>='Допущения'!$B$13*MIN(1,MAX(0,'Допущения'!$B$20+('Допущения'!$B$21-'Допущения'!$B$20)*MIN(1,(A23-1)/MAX(1,'Допущения'!$B$24))))</f>
      </c>
      <c r="C23" s="10">
        <f>='Допущения'!$B$15*'Допущения'!$B$17*MIN(1,MAX(0,'Допущения'!$B$22+('Допущения'!$B$23-'Допущения'!$B$22)*MIN(1,(A23-1)/MAX(1,'Допущения'!$B$24))))</f>
      </c>
      <c r="D23" s="10">
        <f>=B23*'Допущения'!$B$14</f>
      </c>
      <c r="E23" s="10">
        <f>=C23*'Допущения'!$B$16</f>
      </c>
      <c r="F23" s="10">
        <f>=D23+E23</f>
      </c>
      <c r="G23" s="10">
        <f>=F23*('Допущения'!$B$29+'Допущения'!$B$30)+B23*'Допущения'!$B$27+C23*'Допущения'!$B$28</f>
      </c>
      <c r="H23" s="10">
        <f>='Допущения'!$B$33+'Допущения'!$B$34+'Допущения'!$B$35+'Допущения'!$B$36+'Допущения'!$B$37+'Допущения'!$B$38</f>
      </c>
      <c r="I23" s="10">
        <f>=F23-G23-H23</f>
      </c>
      <c r="J23" s="10">
        <f>=J22+I23</f>
      </c>
      <c r="K23" s="8">
        <f>=IF(AND(J23&gt;=0,J22&lt;0),A23,"")</f>
      </c>
    </row>
    <row r="24">
      <c r="A24" s="8">
        <v>20</v>
      </c>
      <c r="B24" s="9">
        <f>='Допущения'!$B$13*MIN(1,MAX(0,'Допущения'!$B$20+('Допущения'!$B$21-'Допущения'!$B$20)*MIN(1,(A24-1)/MAX(1,'Допущения'!$B$24))))</f>
      </c>
      <c r="C24" s="10">
        <f>='Допущения'!$B$15*'Допущения'!$B$17*MIN(1,MAX(0,'Допущения'!$B$22+('Допущения'!$B$23-'Допущения'!$B$22)*MIN(1,(A24-1)/MAX(1,'Допущения'!$B$24))))</f>
      </c>
      <c r="D24" s="10">
        <f>=B24*'Допущения'!$B$14</f>
      </c>
      <c r="E24" s="10">
        <f>=C24*'Допущения'!$B$16</f>
      </c>
      <c r="F24" s="10">
        <f>=D24+E24</f>
      </c>
      <c r="G24" s="10">
        <f>=F24*('Допущения'!$B$29+'Допущения'!$B$30)+B24*'Допущения'!$B$27+C24*'Допущения'!$B$28</f>
      </c>
      <c r="H24" s="10">
        <f>='Допущения'!$B$33+'Допущения'!$B$34+'Допущения'!$B$35+'Допущения'!$B$36+'Допущения'!$B$37+'Допущения'!$B$38</f>
      </c>
      <c r="I24" s="10">
        <f>=F24-G24-H24</f>
      </c>
      <c r="J24" s="10">
        <f>=J23+I24</f>
      </c>
      <c r="K24" s="8">
        <f>=IF(AND(J24&gt;=0,J23&lt;0),A24,"")</f>
      </c>
    </row>
    <row r="25">
      <c r="A25" s="8">
        <v>21</v>
      </c>
      <c r="B25" s="9">
        <f>='Допущения'!$B$13*MIN(1,MAX(0,'Допущения'!$B$20+('Допущения'!$B$21-'Допущения'!$B$20)*MIN(1,(A25-1)/MAX(1,'Допущения'!$B$24))))</f>
      </c>
      <c r="C25" s="10">
        <f>='Допущения'!$B$15*'Допущения'!$B$17*MIN(1,MAX(0,'Допущения'!$B$22+('Допущения'!$B$23-'Допущения'!$B$22)*MIN(1,(A25-1)/MAX(1,'Допущения'!$B$24))))</f>
      </c>
      <c r="D25" s="10">
        <f>=B25*'Допущения'!$B$14</f>
      </c>
      <c r="E25" s="10">
        <f>=C25*'Допущения'!$B$16</f>
      </c>
      <c r="F25" s="10">
        <f>=D25+E25</f>
      </c>
      <c r="G25" s="10">
        <f>=F25*('Допущения'!$B$29+'Допущения'!$B$30)+B25*'Допущения'!$B$27+C25*'Допущения'!$B$28</f>
      </c>
      <c r="H25" s="10">
        <f>='Допущения'!$B$33+'Допущения'!$B$34+'Допущения'!$B$35+'Допущения'!$B$36+'Допущения'!$B$37+'Допущения'!$B$38</f>
      </c>
      <c r="I25" s="10">
        <f>=F25-G25-H25</f>
      </c>
      <c r="J25" s="10">
        <f>=J24+I25</f>
      </c>
      <c r="K25" s="8">
        <f>=IF(AND(J25&gt;=0,J24&lt;0),A25,"")</f>
      </c>
    </row>
    <row r="26">
      <c r="A26" s="8">
        <v>22</v>
      </c>
      <c r="B26" s="9">
        <f>='Допущения'!$B$13*MIN(1,MAX(0,'Допущения'!$B$20+('Допущения'!$B$21-'Допущения'!$B$20)*MIN(1,(A26-1)/MAX(1,'Допущения'!$B$24))))</f>
      </c>
      <c r="C26" s="10">
        <f>='Допущения'!$B$15*'Допущения'!$B$17*MIN(1,MAX(0,'Допущения'!$B$22+('Допущения'!$B$23-'Допущения'!$B$22)*MIN(1,(A26-1)/MAX(1,'Допущения'!$B$24))))</f>
      </c>
      <c r="D26" s="10">
        <f>=B26*'Допущения'!$B$14</f>
      </c>
      <c r="E26" s="10">
        <f>=C26*'Допущения'!$B$16</f>
      </c>
      <c r="F26" s="10">
        <f>=D26+E26</f>
      </c>
      <c r="G26" s="10">
        <f>=F26*('Допущения'!$B$29+'Допущения'!$B$30)+B26*'Допущения'!$B$27+C26*'Допущения'!$B$28</f>
      </c>
      <c r="H26" s="10">
        <f>='Допущения'!$B$33+'Допущения'!$B$34+'Допущения'!$B$35+'Допущения'!$B$36+'Допущения'!$B$37+'Допущения'!$B$38</f>
      </c>
      <c r="I26" s="10">
        <f>=F26-G26-H26</f>
      </c>
      <c r="J26" s="10">
        <f>=J25+I26</f>
      </c>
      <c r="K26" s="8">
        <f>=IF(AND(J26&gt;=0,J25&lt;0),A26,"")</f>
      </c>
    </row>
    <row r="27">
      <c r="A27" s="8">
        <v>23</v>
      </c>
      <c r="B27" s="9">
        <f>='Допущения'!$B$13*MIN(1,MAX(0,'Допущения'!$B$20+('Допущения'!$B$21-'Допущения'!$B$20)*MIN(1,(A27-1)/MAX(1,'Допущения'!$B$24))))</f>
      </c>
      <c r="C27" s="10">
        <f>='Допущения'!$B$15*'Допущения'!$B$17*MIN(1,MAX(0,'Допущения'!$B$22+('Допущения'!$B$23-'Допущения'!$B$22)*MIN(1,(A27-1)/MAX(1,'Допущения'!$B$24))))</f>
      </c>
      <c r="D27" s="10">
        <f>=B27*'Допущения'!$B$14</f>
      </c>
      <c r="E27" s="10">
        <f>=C27*'Допущения'!$B$16</f>
      </c>
      <c r="F27" s="10">
        <f>=D27+E27</f>
      </c>
      <c r="G27" s="10">
        <f>=F27*('Допущения'!$B$29+'Допущения'!$B$30)+B27*'Допущения'!$B$27+C27*'Допущения'!$B$28</f>
      </c>
      <c r="H27" s="10">
        <f>='Допущения'!$B$33+'Допущения'!$B$34+'Допущения'!$B$35+'Допущения'!$B$36+'Допущения'!$B$37+'Допущения'!$B$38</f>
      </c>
      <c r="I27" s="10">
        <f>=F27-G27-H27</f>
      </c>
      <c r="J27" s="10">
        <f>=J26+I27</f>
      </c>
      <c r="K27" s="8">
        <f>=IF(AND(J27&gt;=0,J26&lt;0),A27,"")</f>
      </c>
    </row>
    <row r="28">
      <c r="A28" s="8">
        <v>24</v>
      </c>
      <c r="B28" s="9">
        <f>='Допущения'!$B$13*MIN(1,MAX(0,'Допущения'!$B$20+('Допущения'!$B$21-'Допущения'!$B$20)*MIN(1,(A28-1)/MAX(1,'Допущения'!$B$24))))</f>
      </c>
      <c r="C28" s="10">
        <f>='Допущения'!$B$15*'Допущения'!$B$17*MIN(1,MAX(0,'Допущения'!$B$22+('Допущения'!$B$23-'Допущения'!$B$22)*MIN(1,(A28-1)/MAX(1,'Допущения'!$B$24))))</f>
      </c>
      <c r="D28" s="10">
        <f>=B28*'Допущения'!$B$14</f>
      </c>
      <c r="E28" s="10">
        <f>=C28*'Допущения'!$B$16</f>
      </c>
      <c r="F28" s="10">
        <f>=D28+E28</f>
      </c>
      <c r="G28" s="10">
        <f>=F28*('Допущения'!$B$29+'Допущения'!$B$30)+B28*'Допущения'!$B$27+C28*'Допущения'!$B$28</f>
      </c>
      <c r="H28" s="10">
        <f>='Допущения'!$B$33+'Допущения'!$B$34+'Допущения'!$B$35+'Допущения'!$B$36+'Допущения'!$B$37+'Допущения'!$B$38</f>
      </c>
      <c r="I28" s="10">
        <f>=F28-G28-H28</f>
      </c>
      <c r="J28" s="10">
        <f>=J27+I28</f>
      </c>
      <c r="K28" s="8">
        <f>=IF(AND(J28&gt;=0,J27&lt;0),A28,"")</f>
      </c>
    </row>
    <row r="29">
      <c r="A29" s="8">
        <v>25</v>
      </c>
      <c r="B29" s="9">
        <f>='Допущения'!$B$13*MIN(1,MAX(0,'Допущения'!$B$20+('Допущения'!$B$21-'Допущения'!$B$20)*MIN(1,(A29-1)/MAX(1,'Допущения'!$B$24))))</f>
      </c>
      <c r="C29" s="10">
        <f>='Допущения'!$B$15*'Допущения'!$B$17*MIN(1,MAX(0,'Допущения'!$B$22+('Допущения'!$B$23-'Допущения'!$B$22)*MIN(1,(A29-1)/MAX(1,'Допущения'!$B$24))))</f>
      </c>
      <c r="D29" s="10">
        <f>=B29*'Допущения'!$B$14</f>
      </c>
      <c r="E29" s="10">
        <f>=C29*'Допущения'!$B$16</f>
      </c>
      <c r="F29" s="10">
        <f>=D29+E29</f>
      </c>
      <c r="G29" s="10">
        <f>=F29*('Допущения'!$B$29+'Допущения'!$B$30)+B29*'Допущения'!$B$27+C29*'Допущения'!$B$28</f>
      </c>
      <c r="H29" s="10">
        <f>='Допущения'!$B$33+'Допущения'!$B$34+'Допущения'!$B$35+'Допущения'!$B$36+'Допущения'!$B$37+'Допущения'!$B$38</f>
      </c>
      <c r="I29" s="10">
        <f>=F29-G29-H29</f>
      </c>
      <c r="J29" s="10">
        <f>=J28+I29</f>
      </c>
      <c r="K29" s="8">
        <f>=IF(AND(J29&gt;=0,J28&lt;0),A29,"")</f>
      </c>
    </row>
    <row r="30">
      <c r="A30" s="8">
        <v>26</v>
      </c>
      <c r="B30" s="9">
        <f>='Допущения'!$B$13*MIN(1,MAX(0,'Допущения'!$B$20+('Допущения'!$B$21-'Допущения'!$B$20)*MIN(1,(A30-1)/MAX(1,'Допущения'!$B$24))))</f>
      </c>
      <c r="C30" s="10">
        <f>='Допущения'!$B$15*'Допущения'!$B$17*MIN(1,MAX(0,'Допущения'!$B$22+('Допущения'!$B$23-'Допущения'!$B$22)*MIN(1,(A30-1)/MAX(1,'Допущения'!$B$24))))</f>
      </c>
      <c r="D30" s="10">
        <f>=B30*'Допущения'!$B$14</f>
      </c>
      <c r="E30" s="10">
        <f>=C30*'Допущения'!$B$16</f>
      </c>
      <c r="F30" s="10">
        <f>=D30+E30</f>
      </c>
      <c r="G30" s="10">
        <f>=F30*('Допущения'!$B$29+'Допущения'!$B$30)+B30*'Допущения'!$B$27+C30*'Допущения'!$B$28</f>
      </c>
      <c r="H30" s="10">
        <f>='Допущения'!$B$33+'Допущения'!$B$34+'Допущения'!$B$35+'Допущения'!$B$36+'Допущения'!$B$37+'Допущения'!$B$38</f>
      </c>
      <c r="I30" s="10">
        <f>=F30-G30-H30</f>
      </c>
      <c r="J30" s="10">
        <f>=J29+I30</f>
      </c>
      <c r="K30" s="8">
        <f>=IF(AND(J30&gt;=0,J29&lt;0),A30,"")</f>
      </c>
    </row>
    <row r="31">
      <c r="A31" s="8">
        <v>27</v>
      </c>
      <c r="B31" s="9">
        <f>='Допущения'!$B$13*MIN(1,MAX(0,'Допущения'!$B$20+('Допущения'!$B$21-'Допущения'!$B$20)*MIN(1,(A31-1)/MAX(1,'Допущения'!$B$24))))</f>
      </c>
      <c r="C31" s="10">
        <f>='Допущения'!$B$15*'Допущения'!$B$17*MIN(1,MAX(0,'Допущения'!$B$22+('Допущения'!$B$23-'Допущения'!$B$22)*MIN(1,(A31-1)/MAX(1,'Допущения'!$B$24))))</f>
      </c>
      <c r="D31" s="10">
        <f>=B31*'Допущения'!$B$14</f>
      </c>
      <c r="E31" s="10">
        <f>=C31*'Допущения'!$B$16</f>
      </c>
      <c r="F31" s="10">
        <f>=D31+E31</f>
      </c>
      <c r="G31" s="10">
        <f>=F31*('Допущения'!$B$29+'Допущения'!$B$30)+B31*'Допущения'!$B$27+C31*'Допущения'!$B$28</f>
      </c>
      <c r="H31" s="10">
        <f>='Допущения'!$B$33+'Допущения'!$B$34+'Допущения'!$B$35+'Допущения'!$B$36+'Допущения'!$B$37+'Допущения'!$B$38</f>
      </c>
      <c r="I31" s="10">
        <f>=F31-G31-H31</f>
      </c>
      <c r="J31" s="10">
        <f>=J30+I31</f>
      </c>
      <c r="K31" s="8">
        <f>=IF(AND(J31&gt;=0,J30&lt;0),A31,"")</f>
      </c>
    </row>
    <row r="32">
      <c r="A32" s="8">
        <v>28</v>
      </c>
      <c r="B32" s="9">
        <f>='Допущения'!$B$13*MIN(1,MAX(0,'Допущения'!$B$20+('Допущения'!$B$21-'Допущения'!$B$20)*MIN(1,(A32-1)/MAX(1,'Допущения'!$B$24))))</f>
      </c>
      <c r="C32" s="10">
        <f>='Допущения'!$B$15*'Допущения'!$B$17*MIN(1,MAX(0,'Допущения'!$B$22+('Допущения'!$B$23-'Допущения'!$B$22)*MIN(1,(A32-1)/MAX(1,'Допущения'!$B$24))))</f>
      </c>
      <c r="D32" s="10">
        <f>=B32*'Допущения'!$B$14</f>
      </c>
      <c r="E32" s="10">
        <f>=C32*'Допущения'!$B$16</f>
      </c>
      <c r="F32" s="10">
        <f>=D32+E32</f>
      </c>
      <c r="G32" s="10">
        <f>=F32*('Допущения'!$B$29+'Допущения'!$B$30)+B32*'Допущения'!$B$27+C32*'Допущения'!$B$28</f>
      </c>
      <c r="H32" s="10">
        <f>='Допущения'!$B$33+'Допущения'!$B$34+'Допущения'!$B$35+'Допущения'!$B$36+'Допущения'!$B$37+'Допущения'!$B$38</f>
      </c>
      <c r="I32" s="10">
        <f>=F32-G32-H32</f>
      </c>
      <c r="J32" s="10">
        <f>=J31+I32</f>
      </c>
      <c r="K32" s="8">
        <f>=IF(AND(J32&gt;=0,J31&lt;0),A32,"")</f>
      </c>
    </row>
    <row r="33">
      <c r="A33" s="8">
        <v>29</v>
      </c>
      <c r="B33" s="9">
        <f>='Допущения'!$B$13*MIN(1,MAX(0,'Допущения'!$B$20+('Допущения'!$B$21-'Допущения'!$B$20)*MIN(1,(A33-1)/MAX(1,'Допущения'!$B$24))))</f>
      </c>
      <c r="C33" s="10">
        <f>='Допущения'!$B$15*'Допущения'!$B$17*MIN(1,MAX(0,'Допущения'!$B$22+('Допущения'!$B$23-'Допущения'!$B$22)*MIN(1,(A33-1)/MAX(1,'Допущения'!$B$24))))</f>
      </c>
      <c r="D33" s="10">
        <f>=B33*'Допущения'!$B$14</f>
      </c>
      <c r="E33" s="10">
        <f>=C33*'Допущения'!$B$16</f>
      </c>
      <c r="F33" s="10">
        <f>=D33+E33</f>
      </c>
      <c r="G33" s="10">
        <f>=F33*('Допущения'!$B$29+'Допущения'!$B$30)+B33*'Допущения'!$B$27+C33*'Допущения'!$B$28</f>
      </c>
      <c r="H33" s="10">
        <f>='Допущения'!$B$33+'Допущения'!$B$34+'Допущения'!$B$35+'Допущения'!$B$36+'Допущения'!$B$37+'Допущения'!$B$38</f>
      </c>
      <c r="I33" s="10">
        <f>=F33-G33-H33</f>
      </c>
      <c r="J33" s="10">
        <f>=J32+I33</f>
      </c>
      <c r="K33" s="8">
        <f>=IF(AND(J33&gt;=0,J32&lt;0),A33,"")</f>
      </c>
    </row>
    <row r="34">
      <c r="A34" s="8">
        <v>30</v>
      </c>
      <c r="B34" s="9">
        <f>='Допущения'!$B$13*MIN(1,MAX(0,'Допущения'!$B$20+('Допущения'!$B$21-'Допущения'!$B$20)*MIN(1,(A34-1)/MAX(1,'Допущения'!$B$24))))</f>
      </c>
      <c r="C34" s="10">
        <f>='Допущения'!$B$15*'Допущения'!$B$17*MIN(1,MAX(0,'Допущения'!$B$22+('Допущения'!$B$23-'Допущения'!$B$22)*MIN(1,(A34-1)/MAX(1,'Допущения'!$B$24))))</f>
      </c>
      <c r="D34" s="10">
        <f>=B34*'Допущения'!$B$14</f>
      </c>
      <c r="E34" s="10">
        <f>=C34*'Допущения'!$B$16</f>
      </c>
      <c r="F34" s="10">
        <f>=D34+E34</f>
      </c>
      <c r="G34" s="10">
        <f>=F34*('Допущения'!$B$29+'Допущения'!$B$30)+B34*'Допущения'!$B$27+C34*'Допущения'!$B$28</f>
      </c>
      <c r="H34" s="10">
        <f>='Допущения'!$B$33+'Допущения'!$B$34+'Допущения'!$B$35+'Допущения'!$B$36+'Допущения'!$B$37+'Допущения'!$B$38</f>
      </c>
      <c r="I34" s="10">
        <f>=F34-G34-H34</f>
      </c>
      <c r="J34" s="10">
        <f>=J33+I34</f>
      </c>
      <c r="K34" s="8">
        <f>=IF(AND(J34&gt;=0,J33&lt;0),A34,"")</f>
      </c>
    </row>
    <row r="35">
      <c r="A35" s="8">
        <v>31</v>
      </c>
      <c r="B35" s="9">
        <f>='Допущения'!$B$13*MIN(1,MAX(0,'Допущения'!$B$20+('Допущения'!$B$21-'Допущения'!$B$20)*MIN(1,(A35-1)/MAX(1,'Допущения'!$B$24))))</f>
      </c>
      <c r="C35" s="10">
        <f>='Допущения'!$B$15*'Допущения'!$B$17*MIN(1,MAX(0,'Допущения'!$B$22+('Допущения'!$B$23-'Допущения'!$B$22)*MIN(1,(A35-1)/MAX(1,'Допущения'!$B$24))))</f>
      </c>
      <c r="D35" s="10">
        <f>=B35*'Допущения'!$B$14</f>
      </c>
      <c r="E35" s="10">
        <f>=C35*'Допущения'!$B$16</f>
      </c>
      <c r="F35" s="10">
        <f>=D35+E35</f>
      </c>
      <c r="G35" s="10">
        <f>=F35*('Допущения'!$B$29+'Допущения'!$B$30)+B35*'Допущения'!$B$27+C35*'Допущения'!$B$28</f>
      </c>
      <c r="H35" s="10">
        <f>='Допущения'!$B$33+'Допущения'!$B$34+'Допущения'!$B$35+'Допущения'!$B$36+'Допущения'!$B$37+'Допущения'!$B$38</f>
      </c>
      <c r="I35" s="10">
        <f>=F35-G35-H35</f>
      </c>
      <c r="J35" s="10">
        <f>=J34+I35</f>
      </c>
      <c r="K35" s="8">
        <f>=IF(AND(J35&gt;=0,J34&lt;0),A35,"")</f>
      </c>
    </row>
    <row r="36">
      <c r="A36" s="8">
        <v>32</v>
      </c>
      <c r="B36" s="9">
        <f>='Допущения'!$B$13*MIN(1,MAX(0,'Допущения'!$B$20+('Допущения'!$B$21-'Допущения'!$B$20)*MIN(1,(A36-1)/MAX(1,'Допущения'!$B$24))))</f>
      </c>
      <c r="C36" s="10">
        <f>='Допущения'!$B$15*'Допущения'!$B$17*MIN(1,MAX(0,'Допущения'!$B$22+('Допущения'!$B$23-'Допущения'!$B$22)*MIN(1,(A36-1)/MAX(1,'Допущения'!$B$24))))</f>
      </c>
      <c r="D36" s="10">
        <f>=B36*'Допущения'!$B$14</f>
      </c>
      <c r="E36" s="10">
        <f>=C36*'Допущения'!$B$16</f>
      </c>
      <c r="F36" s="10">
        <f>=D36+E36</f>
      </c>
      <c r="G36" s="10">
        <f>=F36*('Допущения'!$B$29+'Допущения'!$B$30)+B36*'Допущения'!$B$27+C36*'Допущения'!$B$28</f>
      </c>
      <c r="H36" s="10">
        <f>='Допущения'!$B$33+'Допущения'!$B$34+'Допущения'!$B$35+'Допущения'!$B$36+'Допущения'!$B$37+'Допущения'!$B$38</f>
      </c>
      <c r="I36" s="10">
        <f>=F36-G36-H36</f>
      </c>
      <c r="J36" s="10">
        <f>=J35+I36</f>
      </c>
      <c r="K36" s="8">
        <f>=IF(AND(J36&gt;=0,J35&lt;0),A36,"")</f>
      </c>
    </row>
    <row r="37">
      <c r="A37" s="8">
        <v>33</v>
      </c>
      <c r="B37" s="9">
        <f>='Допущения'!$B$13*MIN(1,MAX(0,'Допущения'!$B$20+('Допущения'!$B$21-'Допущения'!$B$20)*MIN(1,(A37-1)/MAX(1,'Допущения'!$B$24))))</f>
      </c>
      <c r="C37" s="10">
        <f>='Допущения'!$B$15*'Допущения'!$B$17*MIN(1,MAX(0,'Допущения'!$B$22+('Допущения'!$B$23-'Допущения'!$B$22)*MIN(1,(A37-1)/MAX(1,'Допущения'!$B$24))))</f>
      </c>
      <c r="D37" s="10">
        <f>=B37*'Допущения'!$B$14</f>
      </c>
      <c r="E37" s="10">
        <f>=C37*'Допущения'!$B$16</f>
      </c>
      <c r="F37" s="10">
        <f>=D37+E37</f>
      </c>
      <c r="G37" s="10">
        <f>=F37*('Допущения'!$B$29+'Допущения'!$B$30)+B37*'Допущения'!$B$27+C37*'Допущения'!$B$28</f>
      </c>
      <c r="H37" s="10">
        <f>='Допущения'!$B$33+'Допущения'!$B$34+'Допущения'!$B$35+'Допущения'!$B$36+'Допущения'!$B$37+'Допущения'!$B$38</f>
      </c>
      <c r="I37" s="10">
        <f>=F37-G37-H37</f>
      </c>
      <c r="J37" s="10">
        <f>=J36+I37</f>
      </c>
      <c r="K37" s="8">
        <f>=IF(AND(J37&gt;=0,J36&lt;0),A37,"")</f>
      </c>
    </row>
    <row r="38">
      <c r="A38" s="8">
        <v>34</v>
      </c>
      <c r="B38" s="9">
        <f>='Допущения'!$B$13*MIN(1,MAX(0,'Допущения'!$B$20+('Допущения'!$B$21-'Допущения'!$B$20)*MIN(1,(A38-1)/MAX(1,'Допущения'!$B$24))))</f>
      </c>
      <c r="C38" s="10">
        <f>='Допущения'!$B$15*'Допущения'!$B$17*MIN(1,MAX(0,'Допущения'!$B$22+('Допущения'!$B$23-'Допущения'!$B$22)*MIN(1,(A38-1)/MAX(1,'Допущения'!$B$24))))</f>
      </c>
      <c r="D38" s="10">
        <f>=B38*'Допущения'!$B$14</f>
      </c>
      <c r="E38" s="10">
        <f>=C38*'Допущения'!$B$16</f>
      </c>
      <c r="F38" s="10">
        <f>=D38+E38</f>
      </c>
      <c r="G38" s="10">
        <f>=F38*('Допущения'!$B$29+'Допущения'!$B$30)+B38*'Допущения'!$B$27+C38*'Допущения'!$B$28</f>
      </c>
      <c r="H38" s="10">
        <f>='Допущения'!$B$33+'Допущения'!$B$34+'Допущения'!$B$35+'Допущения'!$B$36+'Допущения'!$B$37+'Допущения'!$B$38</f>
      </c>
      <c r="I38" s="10">
        <f>=F38-G38-H38</f>
      </c>
      <c r="J38" s="10">
        <f>=J37+I38</f>
      </c>
      <c r="K38" s="8">
        <f>=IF(AND(J38&gt;=0,J37&lt;0),A38,"")</f>
      </c>
    </row>
    <row r="39">
      <c r="A39" s="8">
        <v>35</v>
      </c>
      <c r="B39" s="9">
        <f>='Допущения'!$B$13*MIN(1,MAX(0,'Допущения'!$B$20+('Допущения'!$B$21-'Допущения'!$B$20)*MIN(1,(A39-1)/MAX(1,'Допущения'!$B$24))))</f>
      </c>
      <c r="C39" s="10">
        <f>='Допущения'!$B$15*'Допущения'!$B$17*MIN(1,MAX(0,'Допущения'!$B$22+('Допущения'!$B$23-'Допущения'!$B$22)*MIN(1,(A39-1)/MAX(1,'Допущения'!$B$24))))</f>
      </c>
      <c r="D39" s="10">
        <f>=B39*'Допущения'!$B$14</f>
      </c>
      <c r="E39" s="10">
        <f>=C39*'Допущения'!$B$16</f>
      </c>
      <c r="F39" s="10">
        <f>=D39+E39</f>
      </c>
      <c r="G39" s="10">
        <f>=F39*('Допущения'!$B$29+'Допущения'!$B$30)+B39*'Допущения'!$B$27+C39*'Допущения'!$B$28</f>
      </c>
      <c r="H39" s="10">
        <f>='Допущения'!$B$33+'Допущения'!$B$34+'Допущения'!$B$35+'Допущения'!$B$36+'Допущения'!$B$37+'Допущения'!$B$38</f>
      </c>
      <c r="I39" s="10">
        <f>=F39-G39-H39</f>
      </c>
      <c r="J39" s="10">
        <f>=J38+I39</f>
      </c>
      <c r="K39" s="8">
        <f>=IF(AND(J39&gt;=0,J38&lt;0),A39,"")</f>
      </c>
    </row>
    <row r="40">
      <c r="A40" s="8">
        <v>36</v>
      </c>
      <c r="B40" s="9">
        <f>='Допущения'!$B$13*MIN(1,MAX(0,'Допущения'!$B$20+('Допущения'!$B$21-'Допущения'!$B$20)*MIN(1,(A40-1)/MAX(1,'Допущения'!$B$24))))</f>
      </c>
      <c r="C40" s="10">
        <f>='Допущения'!$B$15*'Допущения'!$B$17*MIN(1,MAX(0,'Допущения'!$B$22+('Допущения'!$B$23-'Допущения'!$B$22)*MIN(1,(A40-1)/MAX(1,'Допущения'!$B$24))))</f>
      </c>
      <c r="D40" s="10">
        <f>=B40*'Допущения'!$B$14</f>
      </c>
      <c r="E40" s="10">
        <f>=C40*'Допущения'!$B$16</f>
      </c>
      <c r="F40" s="10">
        <f>=D40+E40</f>
      </c>
      <c r="G40" s="10">
        <f>=F40*('Допущения'!$B$29+'Допущения'!$B$30)+B40*'Допущения'!$B$27+C40*'Допущения'!$B$28</f>
      </c>
      <c r="H40" s="10">
        <f>='Допущения'!$B$33+'Допущения'!$B$34+'Допущения'!$B$35+'Допущения'!$B$36+'Допущения'!$B$37+'Допущения'!$B$38</f>
      </c>
      <c r="I40" s="10">
        <f>=F40-G40-H40</f>
      </c>
      <c r="J40" s="10">
        <f>=J39+I40</f>
      </c>
      <c r="K40" s="8">
        <f>=IF(AND(J40&gt;=0,J39&lt;0),A40,"")</f>
      </c>
    </row>
    <row r="41"/>
    <row r="42">
      <c r="A42" s="11" t="s">
        <v>49</v>
      </c>
      <c r="B42" s="12">
        <f>=IF(COUNT(K5:K40)=0,"за горизонтом плана",MIN(K5:K40))</f>
      </c>
    </row>
    <row r="43">
      <c r="A43" s="11" t="s">
        <v>50</v>
      </c>
      <c r="B43" s="13">
        <f>=('Допущения'!$B$33+'Допущения'!$B$34+'Допущения'!$B$35+'Допущения'!$B$36+'Допущения'!$B$37+'Допущения'!$B$38)/('Допущения'!$B$14*(1-'Допущения'!$B$29-'Допущения'!$B$30)-'Допущения'!$B$27)</f>
      </c>
    </row>
  </sheetData>
</worksheet>
</file>