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Допущения"/>
    <sheet r:id="rId2" sheetId="2" name="План"/>
  </sheets>
  <definedNames/>
  <calcPr/>
</workbook>
</file>

<file path=xl/sharedStrings.xml><?xml version="1.0" encoding="utf-8"?>
<sst xmlns="http://schemas.openxmlformats.org/spreadsheetml/2006/main">
  <si>
    <t>Бизнес-план салона красоты — пример расчёта</t>
  </si>
  <si>
    <t>Онлайн-калькулятор: homade.ru/instrumenty/biznes-plan-salona-krasoty/</t>
  </si>
  <si>
    <t>Жёлтые ячейки — ваши данные, остальное считается формулами. Цифры примера условные.</t>
  </si>
  <si>
    <t>Вложения на старте, ₽</t>
  </si>
  <si>
    <t>Комментарий</t>
  </si>
  <si>
    <t>Ремонт помещения</t>
  </si>
  <si>
    <t>Оборудование и мебель</t>
  </si>
  <si>
    <t>Кресла, мойки, столы, стерилизация</t>
  </si>
  <si>
    <t>Стартовый запас материалов</t>
  </si>
  <si>
    <t>Залог за аренду</t>
  </si>
  <si>
    <t>Реклама к открытию</t>
  </si>
  <si>
    <t>Прочее: вывеска, лицензии ПО, касса</t>
  </si>
  <si>
    <t>Мощность</t>
  </si>
  <si>
    <t>Рабочих мест (кресел)</t>
  </si>
  <si>
    <t>Часов работы в день</t>
  </si>
  <si>
    <t>Дней работы в месяц</t>
  </si>
  <si>
    <t>Средняя длительность визита, мин</t>
  </si>
  <si>
    <t>Продажи</t>
  </si>
  <si>
    <t>Средний чек, ₽</t>
  </si>
  <si>
    <t>Загрузка в первый месяц</t>
  </si>
  <si>
    <t>Целевая загрузка</t>
  </si>
  <si>
    <t>Месяцев выхода на целевую загрузку</t>
  </si>
  <si>
    <t>Переменные расходы, % от выручки</t>
  </si>
  <si>
    <t>Оплата мастеров</t>
  </si>
  <si>
    <t>Материалы</t>
  </si>
  <si>
    <t>Эквайринг</t>
  </si>
  <si>
    <t>Налог (УСН «доходы» 6 % — проверьте свой режим)</t>
  </si>
  <si>
    <t>Постоянные расходы в месяц, ₽</t>
  </si>
  <si>
    <t>Аренда</t>
  </si>
  <si>
    <t>Коммунальные услуги</t>
  </si>
  <si>
    <t>Администраторы (с налогами)</t>
  </si>
  <si>
    <t>Реклама</t>
  </si>
  <si>
    <t>CRM, телефония, сайт</t>
  </si>
  <si>
    <t>Прочее: уборка, бухгалтерия, хозтовары</t>
  </si>
  <si>
    <t>Помесячный план</t>
  </si>
  <si>
    <t>Все ячейки — формулы от листа «Допущения». Накопленный итог начинается с минус вложений.</t>
  </si>
  <si>
    <t>Месяц</t>
  </si>
  <si>
    <t>Загрузка</t>
  </si>
  <si>
    <t>Визиты</t>
  </si>
  <si>
    <t>Выручка</t>
  </si>
  <si>
    <t>Переменные расходы</t>
  </si>
  <si>
    <t>Постоянные расходы</t>
  </si>
  <si>
    <t>Прибыль</t>
  </si>
  <si>
    <t>Накопленный итог</t>
  </si>
  <si>
    <t>Окупился в месяце</t>
  </si>
  <si>
    <t>Итого за период</t>
  </si>
  <si>
    <t>Окупаемость, месяц</t>
  </si>
  <si>
    <t>Выход в плюс по месяцу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</si>
</sst>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%"/>
    <numFmt numFmtId="102" formatCode="0"/>
  </numFmts>
  <fonts count="5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  <font>
      <family val="2"/>
      <scheme val="minor"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EFE6F3"/>
        <bgColor indexed="64"/>
      </patternFill>
    </fill>
    <fill>
      <patternFill patternType="solid">
        <fgColor rgb="FFFFF7E0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fontId="3" applyFont="1" fillId="2" applyFill="1" applyAlignment="1">
      <alignment wrapText="1"/>
    </xf>
    <xf applyAlignment="1">
      <alignment wrapText="1"/>
    </xf>
    <xf numFmtId="100" applyNumberFormat="1" fillId="3" applyFill="1"/>
    <xf fontId="4" applyFont="1" applyAlignment="1">
      <alignment wrapText="1"/>
    </xf>
    <xf numFmtId="101" applyNumberFormat="1" fillId="3" applyFill="1"/>
    <xf numFmtId="102" applyNumberFormat="1"/>
    <xf numFmtId="101" applyNumberFormat="1"/>
    <xf numFmtId="100" applyNumberFormat="1"/>
    <xf fontId="3" applyFont="1"/>
    <xf numFmtId="100" applyNumberFormat="1" fontId="3" applyFont="1"/>
    <xf numFmtId="102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6" customWidth="1"/>
    <col min="2" max="2" width="16" customWidth="1"/>
    <col min="3" max="3" width="60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3"/>
      <c r="C5" s="3" t="s">
        <v>4</v>
      </c>
    </row>
    <row r="6">
      <c r="A6" s="4" t="s">
        <v>5</v>
      </c>
      <c r="B6" s="5">
        <v>1200000</v>
      </c>
      <c r="C6" s="6"/>
    </row>
    <row r="7">
      <c r="A7" s="4" t="s">
        <v>6</v>
      </c>
      <c r="B7" s="5">
        <v>700000</v>
      </c>
      <c r="C7" s="6" t="s">
        <v>7</v>
      </c>
    </row>
    <row r="8">
      <c r="A8" s="4" t="s">
        <v>8</v>
      </c>
      <c r="B8" s="5">
        <v>150000</v>
      </c>
      <c r="C8" s="6"/>
    </row>
    <row r="9">
      <c r="A9" s="4" t="s">
        <v>9</v>
      </c>
      <c r="B9" s="5">
        <v>150000</v>
      </c>
      <c r="C9" s="6"/>
    </row>
    <row r="10">
      <c r="A10" s="4" t="s">
        <v>10</v>
      </c>
      <c r="B10" s="5">
        <v>150000</v>
      </c>
      <c r="C10" s="6"/>
    </row>
    <row r="11">
      <c r="A11" s="4" t="s">
        <v>11</v>
      </c>
      <c r="B11" s="5">
        <v>100000</v>
      </c>
      <c r="C11" s="6"/>
    </row>
    <row r="12"/>
    <row r="13">
      <c r="A13" s="3" t="s">
        <v>12</v>
      </c>
      <c r="B13" s="3"/>
      <c r="C13" s="3" t="s">
        <v>4</v>
      </c>
    </row>
    <row r="14">
      <c r="A14" s="4" t="s">
        <v>13</v>
      </c>
      <c r="B14" s="5">
        <v>4</v>
      </c>
      <c r="C14" s="6"/>
    </row>
    <row r="15">
      <c r="A15" s="4" t="s">
        <v>14</v>
      </c>
      <c r="B15" s="5">
        <v>12</v>
      </c>
      <c r="C15" s="6"/>
    </row>
    <row r="16">
      <c r="A16" s="4" t="s">
        <v>15</v>
      </c>
      <c r="B16" s="5">
        <v>30</v>
      </c>
      <c r="C16" s="6"/>
    </row>
    <row r="17">
      <c r="A17" s="4" t="s">
        <v>16</v>
      </c>
      <c r="B17" s="5">
        <v>90</v>
      </c>
      <c r="C17" s="6"/>
    </row>
    <row r="18"/>
    <row r="19">
      <c r="A19" s="3" t="s">
        <v>17</v>
      </c>
      <c r="B19" s="3"/>
      <c r="C19" s="3" t="s">
        <v>4</v>
      </c>
    </row>
    <row r="20">
      <c r="A20" s="4" t="s">
        <v>18</v>
      </c>
      <c r="B20" s="5">
        <v>2500</v>
      </c>
      <c r="C20" s="6"/>
    </row>
    <row r="21">
      <c r="A21" s="4" t="s">
        <v>19</v>
      </c>
      <c r="B21" s="7">
        <v>0.25</v>
      </c>
      <c r="C21" s="6"/>
    </row>
    <row r="22">
      <c r="A22" s="4" t="s">
        <v>20</v>
      </c>
      <c r="B22" s="7">
        <v>0.65</v>
      </c>
      <c r="C22" s="6"/>
    </row>
    <row r="23">
      <c r="A23" s="4" t="s">
        <v>21</v>
      </c>
      <c r="B23" s="5">
        <v>8</v>
      </c>
      <c r="C23" s="6"/>
    </row>
    <row r="24"/>
    <row r="25">
      <c r="A25" s="3" t="s">
        <v>22</v>
      </c>
      <c r="B25" s="3"/>
      <c r="C25" s="3" t="s">
        <v>4</v>
      </c>
    </row>
    <row r="26">
      <c r="A26" s="4" t="s">
        <v>23</v>
      </c>
      <c r="B26" s="7">
        <v>0.4</v>
      </c>
      <c r="C26" s="6"/>
    </row>
    <row r="27">
      <c r="A27" s="4" t="s">
        <v>24</v>
      </c>
      <c r="B27" s="7">
        <v>0.1</v>
      </c>
      <c r="C27" s="6"/>
    </row>
    <row r="28">
      <c r="A28" s="4" t="s">
        <v>25</v>
      </c>
      <c r="B28" s="7">
        <v>0.02</v>
      </c>
      <c r="C28" s="6"/>
    </row>
    <row r="29">
      <c r="A29" s="4" t="s">
        <v>26</v>
      </c>
      <c r="B29" s="7">
        <v>0.06</v>
      </c>
      <c r="C29" s="6"/>
    </row>
    <row r="30"/>
    <row r="31">
      <c r="A31" s="3" t="s">
        <v>27</v>
      </c>
      <c r="B31" s="3"/>
      <c r="C31" s="3" t="s">
        <v>4</v>
      </c>
    </row>
    <row r="32">
      <c r="A32" s="4" t="s">
        <v>28</v>
      </c>
      <c r="B32" s="5">
        <v>150000</v>
      </c>
      <c r="C32" s="6"/>
    </row>
    <row r="33">
      <c r="A33" s="4" t="s">
        <v>29</v>
      </c>
      <c r="B33" s="5">
        <v>20000</v>
      </c>
      <c r="C33" s="6"/>
    </row>
    <row r="34">
      <c r="A34" s="4" t="s">
        <v>30</v>
      </c>
      <c r="B34" s="5">
        <v>110000</v>
      </c>
      <c r="C34" s="6"/>
    </row>
    <row r="35">
      <c r="A35" s="4" t="s">
        <v>31</v>
      </c>
      <c r="B35" s="5">
        <v>40000</v>
      </c>
      <c r="C35" s="6"/>
    </row>
    <row r="36">
      <c r="A36" s="4" t="s">
        <v>32</v>
      </c>
      <c r="B36" s="5">
        <v>5000</v>
      </c>
      <c r="C36" s="6"/>
    </row>
    <row r="37">
      <c r="A37" s="4" t="s">
        <v>33</v>
      </c>
      <c r="B37" s="5">
        <v>25000</v>
      </c>
      <c r="C37" s="6"/>
    </row>
    <row r="38"/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10" customWidth="1"/>
    <col min="2" max="2" width="11" customWidth="1"/>
    <col min="3" max="3" width="10" customWidth="1"/>
    <col min="4" max="4" width="14" customWidth="1"/>
    <col min="5" max="5" width="16" customWidth="1"/>
    <col min="6" max="6" width="16" customWidth="1"/>
    <col min="7" max="7" width="14" customWidth="1"/>
    <col min="8" max="8" width="16" customWidth="1"/>
    <col min="9" max="9" width="12" customWidth="1"/>
  </cols>
  <sheetData>
    <row r="1">
      <c r="A1" s="1" t="s">
        <v>34</v>
      </c>
    </row>
    <row r="2">
      <c r="A2" s="2" t="s">
        <v>35</v>
      </c>
    </row>
    <row r="3"/>
    <row r="4">
      <c r="A4" s="3" t="s">
        <v>36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</row>
    <row r="5">
      <c r="A5" s="8">
        <v>1</v>
      </c>
      <c r="B5" s="9">
        <f>=MIN(1,MAX(0,'Допущения'!$B$21+('Допущения'!$B$22-'Допущения'!$B$21)*MIN(1,(A5-1)/MAX(1,'Допущения'!$B$23))))</f>
      </c>
      <c r="C5" s="10">
        <f>=('Допущения'!$B$14*'Допущения'!$B$15*'Допущения'!$B$16*60/'Допущения'!$B$17)*B5</f>
      </c>
      <c r="D5" s="10">
        <f>=C5*'Допущения'!$B$20</f>
      </c>
      <c r="E5" s="10">
        <f>=D5*('Допущения'!$B$26+'Допущения'!$B$27+'Допущения'!$B$28+'Допущения'!$B$29)+C5*(0)</f>
      </c>
      <c r="F5" s="10">
        <f>='Допущения'!$B$32+'Допущения'!$B$33+'Допущения'!$B$34+'Допущения'!$B$35+'Допущения'!$B$36+'Допущения'!$B$37</f>
      </c>
      <c r="G5" s="10">
        <f>=D5-E5-F5</f>
      </c>
      <c r="H5" s="10">
        <f>=-('Допущения'!$B$6+'Допущения'!$B$7+'Допущения'!$B$8+'Допущения'!$B$9+'Допущения'!$B$10+'Допущения'!$B$11)+G5</f>
      </c>
      <c r="I5" s="8">
        <f>=IF(H5&gt;=0,A5,"")</f>
      </c>
    </row>
    <row r="6">
      <c r="A6" s="8">
        <v>2</v>
      </c>
      <c r="B6" s="9">
        <f>=MIN(1,MAX(0,'Допущения'!$B$21+('Допущения'!$B$22-'Допущения'!$B$21)*MIN(1,(A6-1)/MAX(1,'Допущения'!$B$23))))</f>
      </c>
      <c r="C6" s="10">
        <f>=('Допущения'!$B$14*'Допущения'!$B$15*'Допущения'!$B$16*60/'Допущения'!$B$17)*B6</f>
      </c>
      <c r="D6" s="10">
        <f>=C6*'Допущения'!$B$20</f>
      </c>
      <c r="E6" s="10">
        <f>=D6*('Допущения'!$B$26+'Допущения'!$B$27+'Допущения'!$B$28+'Допущения'!$B$29)+C6*(0)</f>
      </c>
      <c r="F6" s="10">
        <f>='Допущения'!$B$32+'Допущения'!$B$33+'Допущения'!$B$34+'Допущения'!$B$35+'Допущения'!$B$36+'Допущения'!$B$37</f>
      </c>
      <c r="G6" s="10">
        <f>=D6-E6-F6</f>
      </c>
      <c r="H6" s="10">
        <f>=H5+G6</f>
      </c>
      <c r="I6" s="8">
        <f>=IF(AND(H6&gt;=0,H5&lt;0),A6,"")</f>
      </c>
    </row>
    <row r="7">
      <c r="A7" s="8">
        <v>3</v>
      </c>
      <c r="B7" s="9">
        <f>=MIN(1,MAX(0,'Допущения'!$B$21+('Допущения'!$B$22-'Допущения'!$B$21)*MIN(1,(A7-1)/MAX(1,'Допущения'!$B$23))))</f>
      </c>
      <c r="C7" s="10">
        <f>=('Допущения'!$B$14*'Допущения'!$B$15*'Допущения'!$B$16*60/'Допущения'!$B$17)*B7</f>
      </c>
      <c r="D7" s="10">
        <f>=C7*'Допущения'!$B$20</f>
      </c>
      <c r="E7" s="10">
        <f>=D7*('Допущения'!$B$26+'Допущения'!$B$27+'Допущения'!$B$28+'Допущения'!$B$29)+C7*(0)</f>
      </c>
      <c r="F7" s="10">
        <f>='Допущения'!$B$32+'Допущения'!$B$33+'Допущения'!$B$34+'Допущения'!$B$35+'Допущения'!$B$36+'Допущения'!$B$37</f>
      </c>
      <c r="G7" s="10">
        <f>=D7-E7-F7</f>
      </c>
      <c r="H7" s="10">
        <f>=H6+G7</f>
      </c>
      <c r="I7" s="8">
        <f>=IF(AND(H7&gt;=0,H6&lt;0),A7,"")</f>
      </c>
    </row>
    <row r="8">
      <c r="A8" s="8">
        <v>4</v>
      </c>
      <c r="B8" s="9">
        <f>=MIN(1,MAX(0,'Допущения'!$B$21+('Допущения'!$B$22-'Допущения'!$B$21)*MIN(1,(A8-1)/MAX(1,'Допущения'!$B$23))))</f>
      </c>
      <c r="C8" s="10">
        <f>=('Допущения'!$B$14*'Допущения'!$B$15*'Допущения'!$B$16*60/'Допущения'!$B$17)*B8</f>
      </c>
      <c r="D8" s="10">
        <f>=C8*'Допущения'!$B$20</f>
      </c>
      <c r="E8" s="10">
        <f>=D8*('Допущения'!$B$26+'Допущения'!$B$27+'Допущения'!$B$28+'Допущения'!$B$29)+C8*(0)</f>
      </c>
      <c r="F8" s="10">
        <f>='Допущения'!$B$32+'Допущения'!$B$33+'Допущения'!$B$34+'Допущения'!$B$35+'Допущения'!$B$36+'Допущения'!$B$37</f>
      </c>
      <c r="G8" s="10">
        <f>=D8-E8-F8</f>
      </c>
      <c r="H8" s="10">
        <f>=H7+G8</f>
      </c>
      <c r="I8" s="8">
        <f>=IF(AND(H8&gt;=0,H7&lt;0),A8,"")</f>
      </c>
    </row>
    <row r="9">
      <c r="A9" s="8">
        <v>5</v>
      </c>
      <c r="B9" s="9">
        <f>=MIN(1,MAX(0,'Допущения'!$B$21+('Допущения'!$B$22-'Допущения'!$B$21)*MIN(1,(A9-1)/MAX(1,'Допущения'!$B$23))))</f>
      </c>
      <c r="C9" s="10">
        <f>=('Допущения'!$B$14*'Допущения'!$B$15*'Допущения'!$B$16*60/'Допущения'!$B$17)*B9</f>
      </c>
      <c r="D9" s="10">
        <f>=C9*'Допущения'!$B$20</f>
      </c>
      <c r="E9" s="10">
        <f>=D9*('Допущения'!$B$26+'Допущения'!$B$27+'Допущения'!$B$28+'Допущения'!$B$29)+C9*(0)</f>
      </c>
      <c r="F9" s="10">
        <f>='Допущения'!$B$32+'Допущения'!$B$33+'Допущения'!$B$34+'Допущения'!$B$35+'Допущения'!$B$36+'Допущения'!$B$37</f>
      </c>
      <c r="G9" s="10">
        <f>=D9-E9-F9</f>
      </c>
      <c r="H9" s="10">
        <f>=H8+G9</f>
      </c>
      <c r="I9" s="8">
        <f>=IF(AND(H9&gt;=0,H8&lt;0),A9,"")</f>
      </c>
    </row>
    <row r="10">
      <c r="A10" s="8">
        <v>6</v>
      </c>
      <c r="B10" s="9">
        <f>=MIN(1,MAX(0,'Допущения'!$B$21+('Допущения'!$B$22-'Допущения'!$B$21)*MIN(1,(A10-1)/MAX(1,'Допущения'!$B$23))))</f>
      </c>
      <c r="C10" s="10">
        <f>=('Допущения'!$B$14*'Допущения'!$B$15*'Допущения'!$B$16*60/'Допущения'!$B$17)*B10</f>
      </c>
      <c r="D10" s="10">
        <f>=C10*'Допущения'!$B$20</f>
      </c>
      <c r="E10" s="10">
        <f>=D10*('Допущения'!$B$26+'Допущения'!$B$27+'Допущения'!$B$28+'Допущения'!$B$29)+C10*(0)</f>
      </c>
      <c r="F10" s="10">
        <f>='Допущения'!$B$32+'Допущения'!$B$33+'Допущения'!$B$34+'Допущения'!$B$35+'Допущения'!$B$36+'Допущения'!$B$37</f>
      </c>
      <c r="G10" s="10">
        <f>=D10-E10-F10</f>
      </c>
      <c r="H10" s="10">
        <f>=H9+G10</f>
      </c>
      <c r="I10" s="8">
        <f>=IF(AND(H10&gt;=0,H9&lt;0),A10,"")</f>
      </c>
    </row>
    <row r="11">
      <c r="A11" s="8">
        <v>7</v>
      </c>
      <c r="B11" s="9">
        <f>=MIN(1,MAX(0,'Допущения'!$B$21+('Допущения'!$B$22-'Допущения'!$B$21)*MIN(1,(A11-1)/MAX(1,'Допущения'!$B$23))))</f>
      </c>
      <c r="C11" s="10">
        <f>=('Допущения'!$B$14*'Допущения'!$B$15*'Допущения'!$B$16*60/'Допущения'!$B$17)*B11</f>
      </c>
      <c r="D11" s="10">
        <f>=C11*'Допущения'!$B$20</f>
      </c>
      <c r="E11" s="10">
        <f>=D11*('Допущения'!$B$26+'Допущения'!$B$27+'Допущения'!$B$28+'Допущения'!$B$29)+C11*(0)</f>
      </c>
      <c r="F11" s="10">
        <f>='Допущения'!$B$32+'Допущения'!$B$33+'Допущения'!$B$34+'Допущения'!$B$35+'Допущения'!$B$36+'Допущения'!$B$37</f>
      </c>
      <c r="G11" s="10">
        <f>=D11-E11-F11</f>
      </c>
      <c r="H11" s="10">
        <f>=H10+G11</f>
      </c>
      <c r="I11" s="8">
        <f>=IF(AND(H11&gt;=0,H10&lt;0),A11,"")</f>
      </c>
    </row>
    <row r="12">
      <c r="A12" s="8">
        <v>8</v>
      </c>
      <c r="B12" s="9">
        <f>=MIN(1,MAX(0,'Допущения'!$B$21+('Допущения'!$B$22-'Допущения'!$B$21)*MIN(1,(A12-1)/MAX(1,'Допущения'!$B$23))))</f>
      </c>
      <c r="C12" s="10">
        <f>=('Допущения'!$B$14*'Допущения'!$B$15*'Допущения'!$B$16*60/'Допущения'!$B$17)*B12</f>
      </c>
      <c r="D12" s="10">
        <f>=C12*'Допущения'!$B$20</f>
      </c>
      <c r="E12" s="10">
        <f>=D12*('Допущения'!$B$26+'Допущения'!$B$27+'Допущения'!$B$28+'Допущения'!$B$29)+C12*(0)</f>
      </c>
      <c r="F12" s="10">
        <f>='Допущения'!$B$32+'Допущения'!$B$33+'Допущения'!$B$34+'Допущения'!$B$35+'Допущения'!$B$36+'Допущения'!$B$37</f>
      </c>
      <c r="G12" s="10">
        <f>=D12-E12-F12</f>
      </c>
      <c r="H12" s="10">
        <f>=H11+G12</f>
      </c>
      <c r="I12" s="8">
        <f>=IF(AND(H12&gt;=0,H11&lt;0),A12,"")</f>
      </c>
    </row>
    <row r="13">
      <c r="A13" s="8">
        <v>9</v>
      </c>
      <c r="B13" s="9">
        <f>=MIN(1,MAX(0,'Допущения'!$B$21+('Допущения'!$B$22-'Допущения'!$B$21)*MIN(1,(A13-1)/MAX(1,'Допущения'!$B$23))))</f>
      </c>
      <c r="C13" s="10">
        <f>=('Допущения'!$B$14*'Допущения'!$B$15*'Допущения'!$B$16*60/'Допущения'!$B$17)*B13</f>
      </c>
      <c r="D13" s="10">
        <f>=C13*'Допущения'!$B$20</f>
      </c>
      <c r="E13" s="10">
        <f>=D13*('Допущения'!$B$26+'Допущения'!$B$27+'Допущения'!$B$28+'Допущения'!$B$29)+C13*(0)</f>
      </c>
      <c r="F13" s="10">
        <f>='Допущения'!$B$32+'Допущения'!$B$33+'Допущения'!$B$34+'Допущения'!$B$35+'Допущения'!$B$36+'Допущения'!$B$37</f>
      </c>
      <c r="G13" s="10">
        <f>=D13-E13-F13</f>
      </c>
      <c r="H13" s="10">
        <f>=H12+G13</f>
      </c>
      <c r="I13" s="8">
        <f>=IF(AND(H13&gt;=0,H12&lt;0),A13,"")</f>
      </c>
    </row>
    <row r="14">
      <c r="A14" s="8">
        <v>10</v>
      </c>
      <c r="B14" s="9">
        <f>=MIN(1,MAX(0,'Допущения'!$B$21+('Допущения'!$B$22-'Допущения'!$B$21)*MIN(1,(A14-1)/MAX(1,'Допущения'!$B$23))))</f>
      </c>
      <c r="C14" s="10">
        <f>=('Допущения'!$B$14*'Допущения'!$B$15*'Допущения'!$B$16*60/'Допущения'!$B$17)*B14</f>
      </c>
      <c r="D14" s="10">
        <f>=C14*'Допущения'!$B$20</f>
      </c>
      <c r="E14" s="10">
        <f>=D14*('Допущения'!$B$26+'Допущения'!$B$27+'Допущения'!$B$28+'Допущения'!$B$29)+C14*(0)</f>
      </c>
      <c r="F14" s="10">
        <f>='Допущения'!$B$32+'Допущения'!$B$33+'Допущения'!$B$34+'Допущения'!$B$35+'Допущения'!$B$36+'Допущения'!$B$37</f>
      </c>
      <c r="G14" s="10">
        <f>=D14-E14-F14</f>
      </c>
      <c r="H14" s="10">
        <f>=H13+G14</f>
      </c>
      <c r="I14" s="8">
        <f>=IF(AND(H14&gt;=0,H13&lt;0),A14,"")</f>
      </c>
    </row>
    <row r="15">
      <c r="A15" s="8">
        <v>11</v>
      </c>
      <c r="B15" s="9">
        <f>=MIN(1,MAX(0,'Допущения'!$B$21+('Допущения'!$B$22-'Допущения'!$B$21)*MIN(1,(A15-1)/MAX(1,'Допущения'!$B$23))))</f>
      </c>
      <c r="C15" s="10">
        <f>=('Допущения'!$B$14*'Допущения'!$B$15*'Допущения'!$B$16*60/'Допущения'!$B$17)*B15</f>
      </c>
      <c r="D15" s="10">
        <f>=C15*'Допущения'!$B$20</f>
      </c>
      <c r="E15" s="10">
        <f>=D15*('Допущения'!$B$26+'Допущения'!$B$27+'Допущения'!$B$28+'Допущения'!$B$29)+C15*(0)</f>
      </c>
      <c r="F15" s="10">
        <f>='Допущения'!$B$32+'Допущения'!$B$33+'Допущения'!$B$34+'Допущения'!$B$35+'Допущения'!$B$36+'Допущения'!$B$37</f>
      </c>
      <c r="G15" s="10">
        <f>=D15-E15-F15</f>
      </c>
      <c r="H15" s="10">
        <f>=H14+G15</f>
      </c>
      <c r="I15" s="8">
        <f>=IF(AND(H15&gt;=0,H14&lt;0),A15,"")</f>
      </c>
    </row>
    <row r="16">
      <c r="A16" s="8">
        <v>12</v>
      </c>
      <c r="B16" s="9">
        <f>=MIN(1,MAX(0,'Допущения'!$B$21+('Допущения'!$B$22-'Допущения'!$B$21)*MIN(1,(A16-1)/MAX(1,'Допущения'!$B$23))))</f>
      </c>
      <c r="C16" s="10">
        <f>=('Допущения'!$B$14*'Допущения'!$B$15*'Допущения'!$B$16*60/'Допущения'!$B$17)*B16</f>
      </c>
      <c r="D16" s="10">
        <f>=C16*'Допущения'!$B$20</f>
      </c>
      <c r="E16" s="10">
        <f>=D16*('Допущения'!$B$26+'Допущения'!$B$27+'Допущения'!$B$28+'Допущения'!$B$29)+C16*(0)</f>
      </c>
      <c r="F16" s="10">
        <f>='Допущения'!$B$32+'Допущения'!$B$33+'Допущения'!$B$34+'Допущения'!$B$35+'Допущения'!$B$36+'Допущения'!$B$37</f>
      </c>
      <c r="G16" s="10">
        <f>=D16-E16-F16</f>
      </c>
      <c r="H16" s="10">
        <f>=H15+G16</f>
      </c>
      <c r="I16" s="8">
        <f>=IF(AND(H16&gt;=0,H15&lt;0),A16,"")</f>
      </c>
    </row>
    <row r="17">
      <c r="A17" s="8">
        <v>13</v>
      </c>
      <c r="B17" s="9">
        <f>=MIN(1,MAX(0,'Допущения'!$B$21+('Допущения'!$B$22-'Допущения'!$B$21)*MIN(1,(A17-1)/MAX(1,'Допущения'!$B$23))))</f>
      </c>
      <c r="C17" s="10">
        <f>=('Допущения'!$B$14*'Допущения'!$B$15*'Допущения'!$B$16*60/'Допущения'!$B$17)*B17</f>
      </c>
      <c r="D17" s="10">
        <f>=C17*'Допущения'!$B$20</f>
      </c>
      <c r="E17" s="10">
        <f>=D17*('Допущения'!$B$26+'Допущения'!$B$27+'Допущения'!$B$28+'Допущения'!$B$29)+C17*(0)</f>
      </c>
      <c r="F17" s="10">
        <f>='Допущения'!$B$32+'Допущения'!$B$33+'Допущения'!$B$34+'Допущения'!$B$35+'Допущения'!$B$36+'Допущения'!$B$37</f>
      </c>
      <c r="G17" s="10">
        <f>=D17-E17-F17</f>
      </c>
      <c r="H17" s="10">
        <f>=H16+G17</f>
      </c>
      <c r="I17" s="8">
        <f>=IF(AND(H17&gt;=0,H16&lt;0),A17,"")</f>
      </c>
    </row>
    <row r="18">
      <c r="A18" s="8">
        <v>14</v>
      </c>
      <c r="B18" s="9">
        <f>=MIN(1,MAX(0,'Допущения'!$B$21+('Допущения'!$B$22-'Допущения'!$B$21)*MIN(1,(A18-1)/MAX(1,'Допущения'!$B$23))))</f>
      </c>
      <c r="C18" s="10">
        <f>=('Допущения'!$B$14*'Допущения'!$B$15*'Допущения'!$B$16*60/'Допущения'!$B$17)*B18</f>
      </c>
      <c r="D18" s="10">
        <f>=C18*'Допущения'!$B$20</f>
      </c>
      <c r="E18" s="10">
        <f>=D18*('Допущения'!$B$26+'Допущения'!$B$27+'Допущения'!$B$28+'Допущения'!$B$29)+C18*(0)</f>
      </c>
      <c r="F18" s="10">
        <f>='Допущения'!$B$32+'Допущения'!$B$33+'Допущения'!$B$34+'Допущения'!$B$35+'Допущения'!$B$36+'Допущения'!$B$37</f>
      </c>
      <c r="G18" s="10">
        <f>=D18-E18-F18</f>
      </c>
      <c r="H18" s="10">
        <f>=H17+G18</f>
      </c>
      <c r="I18" s="8">
        <f>=IF(AND(H18&gt;=0,H17&lt;0),A18,"")</f>
      </c>
    </row>
    <row r="19">
      <c r="A19" s="8">
        <v>15</v>
      </c>
      <c r="B19" s="9">
        <f>=MIN(1,MAX(0,'Допущения'!$B$21+('Допущения'!$B$22-'Допущения'!$B$21)*MIN(1,(A19-1)/MAX(1,'Допущения'!$B$23))))</f>
      </c>
      <c r="C19" s="10">
        <f>=('Допущения'!$B$14*'Допущения'!$B$15*'Допущения'!$B$16*60/'Допущения'!$B$17)*B19</f>
      </c>
      <c r="D19" s="10">
        <f>=C19*'Допущения'!$B$20</f>
      </c>
      <c r="E19" s="10">
        <f>=D19*('Допущения'!$B$26+'Допущения'!$B$27+'Допущения'!$B$28+'Допущения'!$B$29)+C19*(0)</f>
      </c>
      <c r="F19" s="10">
        <f>='Допущения'!$B$32+'Допущения'!$B$33+'Допущения'!$B$34+'Допущения'!$B$35+'Допущения'!$B$36+'Допущения'!$B$37</f>
      </c>
      <c r="G19" s="10">
        <f>=D19-E19-F19</f>
      </c>
      <c r="H19" s="10">
        <f>=H18+G19</f>
      </c>
      <c r="I19" s="8">
        <f>=IF(AND(H19&gt;=0,H18&lt;0),A19,"")</f>
      </c>
    </row>
    <row r="20">
      <c r="A20" s="8">
        <v>16</v>
      </c>
      <c r="B20" s="9">
        <f>=MIN(1,MAX(0,'Допущения'!$B$21+('Допущения'!$B$22-'Допущения'!$B$21)*MIN(1,(A20-1)/MAX(1,'Допущения'!$B$23))))</f>
      </c>
      <c r="C20" s="10">
        <f>=('Допущения'!$B$14*'Допущения'!$B$15*'Допущения'!$B$16*60/'Допущения'!$B$17)*B20</f>
      </c>
      <c r="D20" s="10">
        <f>=C20*'Допущения'!$B$20</f>
      </c>
      <c r="E20" s="10">
        <f>=D20*('Допущения'!$B$26+'Допущения'!$B$27+'Допущения'!$B$28+'Допущения'!$B$29)+C20*(0)</f>
      </c>
      <c r="F20" s="10">
        <f>='Допущения'!$B$32+'Допущения'!$B$33+'Допущения'!$B$34+'Допущения'!$B$35+'Допущения'!$B$36+'Допущения'!$B$37</f>
      </c>
      <c r="G20" s="10">
        <f>=D20-E20-F20</f>
      </c>
      <c r="H20" s="10">
        <f>=H19+G20</f>
      </c>
      <c r="I20" s="8">
        <f>=IF(AND(H20&gt;=0,H19&lt;0),A20,"")</f>
      </c>
    </row>
    <row r="21">
      <c r="A21" s="8">
        <v>17</v>
      </c>
      <c r="B21" s="9">
        <f>=MIN(1,MAX(0,'Допущения'!$B$21+('Допущения'!$B$22-'Допущения'!$B$21)*MIN(1,(A21-1)/MAX(1,'Допущения'!$B$23))))</f>
      </c>
      <c r="C21" s="10">
        <f>=('Допущения'!$B$14*'Допущения'!$B$15*'Допущения'!$B$16*60/'Допущения'!$B$17)*B21</f>
      </c>
      <c r="D21" s="10">
        <f>=C21*'Допущения'!$B$20</f>
      </c>
      <c r="E21" s="10">
        <f>=D21*('Допущения'!$B$26+'Допущения'!$B$27+'Допущения'!$B$28+'Допущения'!$B$29)+C21*(0)</f>
      </c>
      <c r="F21" s="10">
        <f>='Допущения'!$B$32+'Допущения'!$B$33+'Допущения'!$B$34+'Допущения'!$B$35+'Допущения'!$B$36+'Допущения'!$B$37</f>
      </c>
      <c r="G21" s="10">
        <f>=D21-E21-F21</f>
      </c>
      <c r="H21" s="10">
        <f>=H20+G21</f>
      </c>
      <c r="I21" s="8">
        <f>=IF(AND(H21&gt;=0,H20&lt;0),A21,"")</f>
      </c>
    </row>
    <row r="22">
      <c r="A22" s="8">
        <v>18</v>
      </c>
      <c r="B22" s="9">
        <f>=MIN(1,MAX(0,'Допущения'!$B$21+('Допущения'!$B$22-'Допущения'!$B$21)*MIN(1,(A22-1)/MAX(1,'Допущения'!$B$23))))</f>
      </c>
      <c r="C22" s="10">
        <f>=('Допущения'!$B$14*'Допущения'!$B$15*'Допущения'!$B$16*60/'Допущения'!$B$17)*B22</f>
      </c>
      <c r="D22" s="10">
        <f>=C22*'Допущения'!$B$20</f>
      </c>
      <c r="E22" s="10">
        <f>=D22*('Допущения'!$B$26+'Допущения'!$B$27+'Допущения'!$B$28+'Допущения'!$B$29)+C22*(0)</f>
      </c>
      <c r="F22" s="10">
        <f>='Допущения'!$B$32+'Допущения'!$B$33+'Допущения'!$B$34+'Допущения'!$B$35+'Допущения'!$B$36+'Допущения'!$B$37</f>
      </c>
      <c r="G22" s="10">
        <f>=D22-E22-F22</f>
      </c>
      <c r="H22" s="10">
        <f>=H21+G22</f>
      </c>
      <c r="I22" s="8">
        <f>=IF(AND(H22&gt;=0,H21&lt;0),A22,"")</f>
      </c>
    </row>
    <row r="23">
      <c r="A23" s="8">
        <v>19</v>
      </c>
      <c r="B23" s="9">
        <f>=MIN(1,MAX(0,'Допущения'!$B$21+('Допущения'!$B$22-'Допущения'!$B$21)*MIN(1,(A23-1)/MAX(1,'Допущения'!$B$23))))</f>
      </c>
      <c r="C23" s="10">
        <f>=('Допущения'!$B$14*'Допущения'!$B$15*'Допущения'!$B$16*60/'Допущения'!$B$17)*B23</f>
      </c>
      <c r="D23" s="10">
        <f>=C23*'Допущения'!$B$20</f>
      </c>
      <c r="E23" s="10">
        <f>=D23*('Допущения'!$B$26+'Допущения'!$B$27+'Допущения'!$B$28+'Допущения'!$B$29)+C23*(0)</f>
      </c>
      <c r="F23" s="10">
        <f>='Допущения'!$B$32+'Допущения'!$B$33+'Допущения'!$B$34+'Допущения'!$B$35+'Допущения'!$B$36+'Допущения'!$B$37</f>
      </c>
      <c r="G23" s="10">
        <f>=D23-E23-F23</f>
      </c>
      <c r="H23" s="10">
        <f>=H22+G23</f>
      </c>
      <c r="I23" s="8">
        <f>=IF(AND(H23&gt;=0,H22&lt;0),A23,"")</f>
      </c>
    </row>
    <row r="24">
      <c r="A24" s="8">
        <v>20</v>
      </c>
      <c r="B24" s="9">
        <f>=MIN(1,MAX(0,'Допущения'!$B$21+('Допущения'!$B$22-'Допущения'!$B$21)*MIN(1,(A24-1)/MAX(1,'Допущения'!$B$23))))</f>
      </c>
      <c r="C24" s="10">
        <f>=('Допущения'!$B$14*'Допущения'!$B$15*'Допущения'!$B$16*60/'Допущения'!$B$17)*B24</f>
      </c>
      <c r="D24" s="10">
        <f>=C24*'Допущения'!$B$20</f>
      </c>
      <c r="E24" s="10">
        <f>=D24*('Допущения'!$B$26+'Допущения'!$B$27+'Допущения'!$B$28+'Допущения'!$B$29)+C24*(0)</f>
      </c>
      <c r="F24" s="10">
        <f>='Допущения'!$B$32+'Допущения'!$B$33+'Допущения'!$B$34+'Допущения'!$B$35+'Допущения'!$B$36+'Допущения'!$B$37</f>
      </c>
      <c r="G24" s="10">
        <f>=D24-E24-F24</f>
      </c>
      <c r="H24" s="10">
        <f>=H23+G24</f>
      </c>
      <c r="I24" s="8">
        <f>=IF(AND(H24&gt;=0,H23&lt;0),A24,"")</f>
      </c>
    </row>
    <row r="25">
      <c r="A25" s="8">
        <v>21</v>
      </c>
      <c r="B25" s="9">
        <f>=MIN(1,MAX(0,'Допущения'!$B$21+('Допущения'!$B$22-'Допущения'!$B$21)*MIN(1,(A25-1)/MAX(1,'Допущения'!$B$23))))</f>
      </c>
      <c r="C25" s="10">
        <f>=('Допущения'!$B$14*'Допущения'!$B$15*'Допущения'!$B$16*60/'Допущения'!$B$17)*B25</f>
      </c>
      <c r="D25" s="10">
        <f>=C25*'Допущения'!$B$20</f>
      </c>
      <c r="E25" s="10">
        <f>=D25*('Допущения'!$B$26+'Допущения'!$B$27+'Допущения'!$B$28+'Допущения'!$B$29)+C25*(0)</f>
      </c>
      <c r="F25" s="10">
        <f>='Допущения'!$B$32+'Допущения'!$B$33+'Допущения'!$B$34+'Допущения'!$B$35+'Допущения'!$B$36+'Допущения'!$B$37</f>
      </c>
      <c r="G25" s="10">
        <f>=D25-E25-F25</f>
      </c>
      <c r="H25" s="10">
        <f>=H24+G25</f>
      </c>
      <c r="I25" s="8">
        <f>=IF(AND(H25&gt;=0,H24&lt;0),A25,"")</f>
      </c>
    </row>
    <row r="26">
      <c r="A26" s="8">
        <v>22</v>
      </c>
      <c r="B26" s="9">
        <f>=MIN(1,MAX(0,'Допущения'!$B$21+('Допущения'!$B$22-'Допущения'!$B$21)*MIN(1,(A26-1)/MAX(1,'Допущения'!$B$23))))</f>
      </c>
      <c r="C26" s="10">
        <f>=('Допущения'!$B$14*'Допущения'!$B$15*'Допущения'!$B$16*60/'Допущения'!$B$17)*B26</f>
      </c>
      <c r="D26" s="10">
        <f>=C26*'Допущения'!$B$20</f>
      </c>
      <c r="E26" s="10">
        <f>=D26*('Допущения'!$B$26+'Допущения'!$B$27+'Допущения'!$B$28+'Допущения'!$B$29)+C26*(0)</f>
      </c>
      <c r="F26" s="10">
        <f>='Допущения'!$B$32+'Допущения'!$B$33+'Допущения'!$B$34+'Допущения'!$B$35+'Допущения'!$B$36+'Допущения'!$B$37</f>
      </c>
      <c r="G26" s="10">
        <f>=D26-E26-F26</f>
      </c>
      <c r="H26" s="10">
        <f>=H25+G26</f>
      </c>
      <c r="I26" s="8">
        <f>=IF(AND(H26&gt;=0,H25&lt;0),A26,"")</f>
      </c>
    </row>
    <row r="27">
      <c r="A27" s="8">
        <v>23</v>
      </c>
      <c r="B27" s="9">
        <f>=MIN(1,MAX(0,'Допущения'!$B$21+('Допущения'!$B$22-'Допущения'!$B$21)*MIN(1,(A27-1)/MAX(1,'Допущения'!$B$23))))</f>
      </c>
      <c r="C27" s="10">
        <f>=('Допущения'!$B$14*'Допущения'!$B$15*'Допущения'!$B$16*60/'Допущения'!$B$17)*B27</f>
      </c>
      <c r="D27" s="10">
        <f>=C27*'Допущения'!$B$20</f>
      </c>
      <c r="E27" s="10">
        <f>=D27*('Допущения'!$B$26+'Допущения'!$B$27+'Допущения'!$B$28+'Допущения'!$B$29)+C27*(0)</f>
      </c>
      <c r="F27" s="10">
        <f>='Допущения'!$B$32+'Допущения'!$B$33+'Допущения'!$B$34+'Допущения'!$B$35+'Допущения'!$B$36+'Допущения'!$B$37</f>
      </c>
      <c r="G27" s="10">
        <f>=D27-E27-F27</f>
      </c>
      <c r="H27" s="10">
        <f>=H26+G27</f>
      </c>
      <c r="I27" s="8">
        <f>=IF(AND(H27&gt;=0,H26&lt;0),A27,"")</f>
      </c>
    </row>
    <row r="28">
      <c r="A28" s="8">
        <v>24</v>
      </c>
      <c r="B28" s="9">
        <f>=MIN(1,MAX(0,'Допущения'!$B$21+('Допущения'!$B$22-'Допущения'!$B$21)*MIN(1,(A28-1)/MAX(1,'Допущения'!$B$23))))</f>
      </c>
      <c r="C28" s="10">
        <f>=('Допущения'!$B$14*'Допущения'!$B$15*'Допущения'!$B$16*60/'Допущения'!$B$17)*B28</f>
      </c>
      <c r="D28" s="10">
        <f>=C28*'Допущения'!$B$20</f>
      </c>
      <c r="E28" s="10">
        <f>=D28*('Допущения'!$B$26+'Допущения'!$B$27+'Допущения'!$B$28+'Допущения'!$B$29)+C28*(0)</f>
      </c>
      <c r="F28" s="10">
        <f>='Допущения'!$B$32+'Допущения'!$B$33+'Допущения'!$B$34+'Допущения'!$B$35+'Допущения'!$B$36+'Допущения'!$B$37</f>
      </c>
      <c r="G28" s="10">
        <f>=D28-E28-F28</f>
      </c>
      <c r="H28" s="10">
        <f>=H27+G28</f>
      </c>
      <c r="I28" s="8">
        <f>=IF(AND(H28&gt;=0,H27&lt;0),A28,"")</f>
      </c>
    </row>
    <row r="29">
      <c r="A29" s="8">
        <v>25</v>
      </c>
      <c r="B29" s="9">
        <f>=MIN(1,MAX(0,'Допущения'!$B$21+('Допущения'!$B$22-'Допущения'!$B$21)*MIN(1,(A29-1)/MAX(1,'Допущения'!$B$23))))</f>
      </c>
      <c r="C29" s="10">
        <f>=('Допущения'!$B$14*'Допущения'!$B$15*'Допущения'!$B$16*60/'Допущения'!$B$17)*B29</f>
      </c>
      <c r="D29" s="10">
        <f>=C29*'Допущения'!$B$20</f>
      </c>
      <c r="E29" s="10">
        <f>=D29*('Допущения'!$B$26+'Допущения'!$B$27+'Допущения'!$B$28+'Допущения'!$B$29)+C29*(0)</f>
      </c>
      <c r="F29" s="10">
        <f>='Допущения'!$B$32+'Допущения'!$B$33+'Допущения'!$B$34+'Допущения'!$B$35+'Допущения'!$B$36+'Допущения'!$B$37</f>
      </c>
      <c r="G29" s="10">
        <f>=D29-E29-F29</f>
      </c>
      <c r="H29" s="10">
        <f>=H28+G29</f>
      </c>
      <c r="I29" s="8">
        <f>=IF(AND(H29&gt;=0,H28&lt;0),A29,"")</f>
      </c>
    </row>
    <row r="30">
      <c r="A30" s="8">
        <v>26</v>
      </c>
      <c r="B30" s="9">
        <f>=MIN(1,MAX(0,'Допущения'!$B$21+('Допущения'!$B$22-'Допущения'!$B$21)*MIN(1,(A30-1)/MAX(1,'Допущения'!$B$23))))</f>
      </c>
      <c r="C30" s="10">
        <f>=('Допущения'!$B$14*'Допущения'!$B$15*'Допущения'!$B$16*60/'Допущения'!$B$17)*B30</f>
      </c>
      <c r="D30" s="10">
        <f>=C30*'Допущения'!$B$20</f>
      </c>
      <c r="E30" s="10">
        <f>=D30*('Допущения'!$B$26+'Допущения'!$B$27+'Допущения'!$B$28+'Допущения'!$B$29)+C30*(0)</f>
      </c>
      <c r="F30" s="10">
        <f>='Допущения'!$B$32+'Допущения'!$B$33+'Допущения'!$B$34+'Допущения'!$B$35+'Допущения'!$B$36+'Допущения'!$B$37</f>
      </c>
      <c r="G30" s="10">
        <f>=D30-E30-F30</f>
      </c>
      <c r="H30" s="10">
        <f>=H29+G30</f>
      </c>
      <c r="I30" s="8">
        <f>=IF(AND(H30&gt;=0,H29&lt;0),A30,"")</f>
      </c>
    </row>
    <row r="31">
      <c r="A31" s="8">
        <v>27</v>
      </c>
      <c r="B31" s="9">
        <f>=MIN(1,MAX(0,'Допущения'!$B$21+('Допущения'!$B$22-'Допущения'!$B$21)*MIN(1,(A31-1)/MAX(1,'Допущения'!$B$23))))</f>
      </c>
      <c r="C31" s="10">
        <f>=('Допущения'!$B$14*'Допущения'!$B$15*'Допущения'!$B$16*60/'Допущения'!$B$17)*B31</f>
      </c>
      <c r="D31" s="10">
        <f>=C31*'Допущения'!$B$20</f>
      </c>
      <c r="E31" s="10">
        <f>=D31*('Допущения'!$B$26+'Допущения'!$B$27+'Допущения'!$B$28+'Допущения'!$B$29)+C31*(0)</f>
      </c>
      <c r="F31" s="10">
        <f>='Допущения'!$B$32+'Допущения'!$B$33+'Допущения'!$B$34+'Допущения'!$B$35+'Допущения'!$B$36+'Допущения'!$B$37</f>
      </c>
      <c r="G31" s="10">
        <f>=D31-E31-F31</f>
      </c>
      <c r="H31" s="10">
        <f>=H30+G31</f>
      </c>
      <c r="I31" s="8">
        <f>=IF(AND(H31&gt;=0,H30&lt;0),A31,"")</f>
      </c>
    </row>
    <row r="32">
      <c r="A32" s="8">
        <v>28</v>
      </c>
      <c r="B32" s="9">
        <f>=MIN(1,MAX(0,'Допущения'!$B$21+('Допущения'!$B$22-'Допущения'!$B$21)*MIN(1,(A32-1)/MAX(1,'Допущения'!$B$23))))</f>
      </c>
      <c r="C32" s="10">
        <f>=('Допущения'!$B$14*'Допущения'!$B$15*'Допущения'!$B$16*60/'Допущения'!$B$17)*B32</f>
      </c>
      <c r="D32" s="10">
        <f>=C32*'Допущения'!$B$20</f>
      </c>
      <c r="E32" s="10">
        <f>=D32*('Допущения'!$B$26+'Допущения'!$B$27+'Допущения'!$B$28+'Допущения'!$B$29)+C32*(0)</f>
      </c>
      <c r="F32" s="10">
        <f>='Допущения'!$B$32+'Допущения'!$B$33+'Допущения'!$B$34+'Допущения'!$B$35+'Допущения'!$B$36+'Допущения'!$B$37</f>
      </c>
      <c r="G32" s="10">
        <f>=D32-E32-F32</f>
      </c>
      <c r="H32" s="10">
        <f>=H31+G32</f>
      </c>
      <c r="I32" s="8">
        <f>=IF(AND(H32&gt;=0,H31&lt;0),A32,"")</f>
      </c>
    </row>
    <row r="33">
      <c r="A33" s="8">
        <v>29</v>
      </c>
      <c r="B33" s="9">
        <f>=MIN(1,MAX(0,'Допущения'!$B$21+('Допущения'!$B$22-'Допущения'!$B$21)*MIN(1,(A33-1)/MAX(1,'Допущения'!$B$23))))</f>
      </c>
      <c r="C33" s="10">
        <f>=('Допущения'!$B$14*'Допущения'!$B$15*'Допущения'!$B$16*60/'Допущения'!$B$17)*B33</f>
      </c>
      <c r="D33" s="10">
        <f>=C33*'Допущения'!$B$20</f>
      </c>
      <c r="E33" s="10">
        <f>=D33*('Допущения'!$B$26+'Допущения'!$B$27+'Допущения'!$B$28+'Допущения'!$B$29)+C33*(0)</f>
      </c>
      <c r="F33" s="10">
        <f>='Допущения'!$B$32+'Допущения'!$B$33+'Допущения'!$B$34+'Допущения'!$B$35+'Допущения'!$B$36+'Допущения'!$B$37</f>
      </c>
      <c r="G33" s="10">
        <f>=D33-E33-F33</f>
      </c>
      <c r="H33" s="10">
        <f>=H32+G33</f>
      </c>
      <c r="I33" s="8">
        <f>=IF(AND(H33&gt;=0,H32&lt;0),A33,"")</f>
      </c>
    </row>
    <row r="34">
      <c r="A34" s="8">
        <v>30</v>
      </c>
      <c r="B34" s="9">
        <f>=MIN(1,MAX(0,'Допущения'!$B$21+('Допущения'!$B$22-'Допущения'!$B$21)*MIN(1,(A34-1)/MAX(1,'Допущения'!$B$23))))</f>
      </c>
      <c r="C34" s="10">
        <f>=('Допущения'!$B$14*'Допущения'!$B$15*'Допущения'!$B$16*60/'Допущения'!$B$17)*B34</f>
      </c>
      <c r="D34" s="10">
        <f>=C34*'Допущения'!$B$20</f>
      </c>
      <c r="E34" s="10">
        <f>=D34*('Допущения'!$B$26+'Допущения'!$B$27+'Допущения'!$B$28+'Допущения'!$B$29)+C34*(0)</f>
      </c>
      <c r="F34" s="10">
        <f>='Допущения'!$B$32+'Допущения'!$B$33+'Допущения'!$B$34+'Допущения'!$B$35+'Допущения'!$B$36+'Допущения'!$B$37</f>
      </c>
      <c r="G34" s="10">
        <f>=D34-E34-F34</f>
      </c>
      <c r="H34" s="10">
        <f>=H33+G34</f>
      </c>
      <c r="I34" s="8">
        <f>=IF(AND(H34&gt;=0,H33&lt;0),A34,"")</f>
      </c>
    </row>
    <row r="35">
      <c r="A35" s="8">
        <v>31</v>
      </c>
      <c r="B35" s="9">
        <f>=MIN(1,MAX(0,'Допущения'!$B$21+('Допущения'!$B$22-'Допущения'!$B$21)*MIN(1,(A35-1)/MAX(1,'Допущения'!$B$23))))</f>
      </c>
      <c r="C35" s="10">
        <f>=('Допущения'!$B$14*'Допущения'!$B$15*'Допущения'!$B$16*60/'Допущения'!$B$17)*B35</f>
      </c>
      <c r="D35" s="10">
        <f>=C35*'Допущения'!$B$20</f>
      </c>
      <c r="E35" s="10">
        <f>=D35*('Допущения'!$B$26+'Допущения'!$B$27+'Допущения'!$B$28+'Допущения'!$B$29)+C35*(0)</f>
      </c>
      <c r="F35" s="10">
        <f>='Допущения'!$B$32+'Допущения'!$B$33+'Допущения'!$B$34+'Допущения'!$B$35+'Допущения'!$B$36+'Допущения'!$B$37</f>
      </c>
      <c r="G35" s="10">
        <f>=D35-E35-F35</f>
      </c>
      <c r="H35" s="10">
        <f>=H34+G35</f>
      </c>
      <c r="I35" s="8">
        <f>=IF(AND(H35&gt;=0,H34&lt;0),A35,"")</f>
      </c>
    </row>
    <row r="36">
      <c r="A36" s="8">
        <v>32</v>
      </c>
      <c r="B36" s="9">
        <f>=MIN(1,MAX(0,'Допущения'!$B$21+('Допущения'!$B$22-'Допущения'!$B$21)*MIN(1,(A36-1)/MAX(1,'Допущения'!$B$23))))</f>
      </c>
      <c r="C36" s="10">
        <f>=('Допущения'!$B$14*'Допущения'!$B$15*'Допущения'!$B$16*60/'Допущения'!$B$17)*B36</f>
      </c>
      <c r="D36" s="10">
        <f>=C36*'Допущения'!$B$20</f>
      </c>
      <c r="E36" s="10">
        <f>=D36*('Допущения'!$B$26+'Допущения'!$B$27+'Допущения'!$B$28+'Допущения'!$B$29)+C36*(0)</f>
      </c>
      <c r="F36" s="10">
        <f>='Допущения'!$B$32+'Допущения'!$B$33+'Допущения'!$B$34+'Допущения'!$B$35+'Допущения'!$B$36+'Допущения'!$B$37</f>
      </c>
      <c r="G36" s="10">
        <f>=D36-E36-F36</f>
      </c>
      <c r="H36" s="10">
        <f>=H35+G36</f>
      </c>
      <c r="I36" s="8">
        <f>=IF(AND(H36&gt;=0,H35&lt;0),A36,"")</f>
      </c>
    </row>
    <row r="37">
      <c r="A37" s="8">
        <v>33</v>
      </c>
      <c r="B37" s="9">
        <f>=MIN(1,MAX(0,'Допущения'!$B$21+('Допущения'!$B$22-'Допущения'!$B$21)*MIN(1,(A37-1)/MAX(1,'Допущения'!$B$23))))</f>
      </c>
      <c r="C37" s="10">
        <f>=('Допущения'!$B$14*'Допущения'!$B$15*'Допущения'!$B$16*60/'Допущения'!$B$17)*B37</f>
      </c>
      <c r="D37" s="10">
        <f>=C37*'Допущения'!$B$20</f>
      </c>
      <c r="E37" s="10">
        <f>=D37*('Допущения'!$B$26+'Допущения'!$B$27+'Допущения'!$B$28+'Допущения'!$B$29)+C37*(0)</f>
      </c>
      <c r="F37" s="10">
        <f>='Допущения'!$B$32+'Допущения'!$B$33+'Допущения'!$B$34+'Допущения'!$B$35+'Допущения'!$B$36+'Допущения'!$B$37</f>
      </c>
      <c r="G37" s="10">
        <f>=D37-E37-F37</f>
      </c>
      <c r="H37" s="10">
        <f>=H36+G37</f>
      </c>
      <c r="I37" s="8">
        <f>=IF(AND(H37&gt;=0,H36&lt;0),A37,"")</f>
      </c>
    </row>
    <row r="38">
      <c r="A38" s="8">
        <v>34</v>
      </c>
      <c r="B38" s="9">
        <f>=MIN(1,MAX(0,'Допущения'!$B$21+('Допущения'!$B$22-'Допущения'!$B$21)*MIN(1,(A38-1)/MAX(1,'Допущения'!$B$23))))</f>
      </c>
      <c r="C38" s="10">
        <f>=('Допущения'!$B$14*'Допущения'!$B$15*'Допущения'!$B$16*60/'Допущения'!$B$17)*B38</f>
      </c>
      <c r="D38" s="10">
        <f>=C38*'Допущения'!$B$20</f>
      </c>
      <c r="E38" s="10">
        <f>=D38*('Допущения'!$B$26+'Допущения'!$B$27+'Допущения'!$B$28+'Допущения'!$B$29)+C38*(0)</f>
      </c>
      <c r="F38" s="10">
        <f>='Допущения'!$B$32+'Допущения'!$B$33+'Допущения'!$B$34+'Допущения'!$B$35+'Допущения'!$B$36+'Допущения'!$B$37</f>
      </c>
      <c r="G38" s="10">
        <f>=D38-E38-F38</f>
      </c>
      <c r="H38" s="10">
        <f>=H37+G38</f>
      </c>
      <c r="I38" s="8">
        <f>=IF(AND(H38&gt;=0,H37&lt;0),A38,"")</f>
      </c>
    </row>
    <row r="39">
      <c r="A39" s="8">
        <v>35</v>
      </c>
      <c r="B39" s="9">
        <f>=MIN(1,MAX(0,'Допущения'!$B$21+('Допущения'!$B$22-'Допущения'!$B$21)*MIN(1,(A39-1)/MAX(1,'Допущения'!$B$23))))</f>
      </c>
      <c r="C39" s="10">
        <f>=('Допущения'!$B$14*'Допущения'!$B$15*'Допущения'!$B$16*60/'Допущения'!$B$17)*B39</f>
      </c>
      <c r="D39" s="10">
        <f>=C39*'Допущения'!$B$20</f>
      </c>
      <c r="E39" s="10">
        <f>=D39*('Допущения'!$B$26+'Допущения'!$B$27+'Допущения'!$B$28+'Допущения'!$B$29)+C39*(0)</f>
      </c>
      <c r="F39" s="10">
        <f>='Допущения'!$B$32+'Допущения'!$B$33+'Допущения'!$B$34+'Допущения'!$B$35+'Допущения'!$B$36+'Допущения'!$B$37</f>
      </c>
      <c r="G39" s="10">
        <f>=D39-E39-F39</f>
      </c>
      <c r="H39" s="10">
        <f>=H38+G39</f>
      </c>
      <c r="I39" s="8">
        <f>=IF(AND(H39&gt;=0,H38&lt;0),A39,"")</f>
      </c>
    </row>
    <row r="40">
      <c r="A40" s="8">
        <v>36</v>
      </c>
      <c r="B40" s="9">
        <f>=MIN(1,MAX(0,'Допущения'!$B$21+('Допущения'!$B$22-'Допущения'!$B$21)*MIN(1,(A40-1)/MAX(1,'Допущения'!$B$23))))</f>
      </c>
      <c r="C40" s="10">
        <f>=('Допущения'!$B$14*'Допущения'!$B$15*'Допущения'!$B$16*60/'Допущения'!$B$17)*B40</f>
      </c>
      <c r="D40" s="10">
        <f>=C40*'Допущения'!$B$20</f>
      </c>
      <c r="E40" s="10">
        <f>=D40*('Допущения'!$B$26+'Допущения'!$B$27+'Допущения'!$B$28+'Допущения'!$B$29)+C40*(0)</f>
      </c>
      <c r="F40" s="10">
        <f>='Допущения'!$B$32+'Допущения'!$B$33+'Допущения'!$B$34+'Допущения'!$B$35+'Допущения'!$B$36+'Допущения'!$B$37</f>
      </c>
      <c r="G40" s="10">
        <f>=D40-E40-F40</f>
      </c>
      <c r="H40" s="10">
        <f>=H39+G40</f>
      </c>
      <c r="I40" s="8">
        <f>=IF(AND(H40&gt;=0,H39&lt;0),A40,"")</f>
      </c>
    </row>
    <row r="41"/>
    <row r="42">
      <c r="A42" s="11" t="s">
        <v>45</v>
      </c>
      <c r="C42" s="12">
        <f>=SUM(C5:C40)</f>
      </c>
      <c r="D42" s="12">
        <f>=SUM(D5:D40)</f>
      </c>
      <c r="E42" s="10">
        <f>=SUM(E5:E40)</f>
      </c>
      <c r="F42" s="10">
        <f>=SUM(F5:F40)</f>
      </c>
      <c r="G42" s="12">
        <f>=SUM(G5:G40)</f>
      </c>
    </row>
    <row r="43">
      <c r="A43" s="11" t="s">
        <v>46</v>
      </c>
      <c r="B43" s="13">
        <f>=IF(COUNT(I5:I40)=0,"за горизонтом плана",MIN(I5:I40))</f>
      </c>
    </row>
    <row r="44">
      <c r="A44" s="11" t="s">
        <v>47</v>
      </c>
      <c r="B44" s="8">
        <f>=IF(COUNTIF(G5:G40,"&gt;0")=0,"нет",INDEX(A5:A40,MATCH(TRUE,INDEX(G5:G40&gt;0,0),0)))</f>
      </c>
    </row>
  </sheetData>
</worksheet>
</file>