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По дням"/>
  </sheets>
  <definedNames/>
  <calcPr/>
</workbook>
</file>

<file path=xl/sharedStrings.xml><?xml version="1.0" encoding="utf-8"?>
<sst xmlns="http://schemas.openxmlformats.org/spreadsheetml/2006/main">
  <si>
    <t>Рентабельность кресла по дням недели</t>
  </si>
  <si>
    <t>Онлайн-калькулятор: homade.ru/instrumenty/rentabelnost-kresla-po-dnyam-nedeli/</t>
  </si>
  <si>
    <t>Рабочих мест</t>
  </si>
  <si>
    <t>Постоянные расходы на место в месяц, ₽</t>
  </si>
  <si>
    <t>Процент мастера + материалы + налоги</t>
  </si>
  <si>
    <t>Средняя длительность визита, мин</t>
  </si>
  <si>
    <t>Недель в месяце</t>
  </si>
  <si>
    <t>День</t>
  </si>
  <si>
    <t>Работаем (1/0)</t>
  </si>
  <si>
    <t>Часов работы</t>
  </si>
  <si>
    <t>Визитов за день</t>
  </si>
  <si>
    <t>Средний чек, ₽</t>
  </si>
  <si>
    <t>Выручка, ₽</t>
  </si>
  <si>
    <t>Загрузка</t>
  </si>
  <si>
    <t>Маржа, ₽</t>
  </si>
  <si>
    <t>Доля постоянных, ₽</t>
  </si>
  <si>
    <t>Прибыль дня, ₽</t>
  </si>
  <si>
    <t>Визитов до нуля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</si>
  <si>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</si>
  <si>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</si>
  <si>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</si>
  <si>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</si>
  <si>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</si>
  <si>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</si>
  <si>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</si>
  <si>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Неделя</t>
  </si>
  <si>
    <t>Месяц</t>
  </si>
</sst>
</file>

<file path=xl/styles.xml><?xml version="1.0" encoding="utf-8"?>
<styleSheet xmlns="http://schemas.openxmlformats.org/spreadsheetml/2006/main">
  <numFmts count="5">
    <numFmt numFmtId="100" formatCode="0"/>
    <numFmt numFmtId="101" formatCode="#,##0"/>
    <numFmt numFmtId="102" formatCode="0%"/>
    <numFmt numFmtId="103" formatCode="0.00"/>
    <numFmt numFmtId="104" formatCode="0.0"/>
  </numFmts>
  <fonts count="4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F7E0"/>
        <bgColor indexed="64"/>
      </patternFill>
    </fill>
    <fill>
      <patternFill patternType="solid">
        <fgColor rgb="FFEFE6F3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numFmtId="100" applyNumberFormat="1" fillId="2" applyFill="1"/>
    <xf numFmtId="101" applyNumberFormat="1" fillId="2" applyFill="1"/>
    <xf numFmtId="102" applyNumberFormat="1" fillId="2" applyFill="1"/>
    <xf numFmtId="103" applyNumberFormat="1" fillId="2" applyFill="1"/>
    <xf fontId="3" applyFont="1" fillId="3" applyFill="1" applyAlignment="1">
      <alignment wrapText="1"/>
    </xf>
    <xf numFmtId="104" applyNumberFormat="1" fillId="2" applyFill="1"/>
    <xf numFmtId="101" applyNumberFormat="1"/>
    <xf numFmtId="102" applyNumberFormat="1"/>
    <xf numFmtId="104" applyNumberFormat="1"/>
    <xf fontId="3" applyFont="1"/>
    <xf numFmtId="101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6" customWidth="1"/>
    <col min="2" max="2" width="12" customWidth="1"/>
    <col min="3" max="3" width="11" customWidth="1"/>
    <col min="4" max="4" width="12" customWidth="1"/>
    <col min="5" max="5" width="12" customWidth="1"/>
    <col min="6" max="6" width="12" customWidth="1"/>
    <col min="7" max="7" width="10" customWidth="1"/>
    <col min="8" max="8" width="12" customWidth="1"/>
    <col min="9" max="9" width="14" customWidth="1"/>
    <col min="10" max="10" width="13" customWidth="1"/>
    <col min="11" max="11" width="12" customWidth="1"/>
  </cols>
  <sheetData>
    <row r="1">
      <c r="A1" s="1" t="s">
        <v>0</v>
      </c>
    </row>
    <row r="2">
      <c r="A2" s="2" t="s">
        <v>1</v>
      </c>
    </row>
    <row r="3"/>
    <row r="4">
      <c r="A4" t="s">
        <v>2</v>
      </c>
      <c r="B4" s="3">
        <v>1</v>
      </c>
    </row>
    <row r="5">
      <c r="A5" t="s">
        <v>3</v>
      </c>
      <c r="B5" s="4">
        <v>90000</v>
      </c>
    </row>
    <row r="6">
      <c r="A6" t="s">
        <v>4</v>
      </c>
      <c r="B6" s="5">
        <v>0.58</v>
      </c>
    </row>
    <row r="7">
      <c r="A7" t="s">
        <v>5</v>
      </c>
      <c r="B7" s="3">
        <v>90</v>
      </c>
    </row>
    <row r="8">
      <c r="A8" t="s">
        <v>6</v>
      </c>
      <c r="B8" s="6">
        <v>4.33</v>
      </c>
    </row>
    <row r="9"/>
    <row r="10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7" t="s">
        <v>15</v>
      </c>
      <c r="J10" s="7" t="s">
        <v>16</v>
      </c>
      <c r="K10" s="7" t="s">
        <v>17</v>
      </c>
    </row>
    <row r="11">
      <c r="A11" t="s">
        <v>18</v>
      </c>
      <c r="B11" s="3">
        <v>1</v>
      </c>
      <c r="C11" s="3">
        <v>11</v>
      </c>
      <c r="D11" s="8">
        <v>2</v>
      </c>
      <c r="E11" s="4">
        <v>2400</v>
      </c>
      <c r="F11" s="9">
        <f>=B11*D11*E11</f>
      </c>
      <c r="G11" s="10">
        <f>=IF(B11*C11=0,"",D11*$B$7/60/(C11*$B$4))</f>
      </c>
      <c r="H11" s="9">
        <f>=F11*(1-$B$6)</f>
      </c>
      <c r="I11" s="9">
        <f>=IF(B11=0,0,$B$5*$B$4/(SUM($B$11:$B$17)*$B$8))</f>
      </c>
      <c r="J11" s="9">
        <f>=H11-I11</f>
      </c>
      <c r="K11" s="11">
        <f>=IF(B11=0,"",I11/(E11*(1-$B$6)))</f>
      </c>
    </row>
    <row r="12">
      <c r="A12" t="s">
        <v>19</v>
      </c>
      <c r="B12" s="3">
        <v>1</v>
      </c>
      <c r="C12" s="3">
        <v>11</v>
      </c>
      <c r="D12" s="8">
        <v>3</v>
      </c>
      <c r="E12" s="4">
        <v>2400</v>
      </c>
      <c r="F12" s="9">
        <f>=B12*D12*E12</f>
      </c>
      <c r="G12" s="10">
        <f>=IF(B12*C12=0,"",D12*$B$7/60/(C12*$B$4))</f>
      </c>
      <c r="H12" s="9">
        <f>=F12*(1-$B$6)</f>
      </c>
      <c r="I12" s="9">
        <f>=IF(B12=0,0,$B$5*$B$4/(SUM($B$11:$B$17)*$B$8))</f>
      </c>
      <c r="J12" s="9">
        <f>=H12-I12</f>
      </c>
      <c r="K12" s="11">
        <f>=IF(B12=0,"",I12/(E12*(1-$B$6)))</f>
      </c>
    </row>
    <row r="13">
      <c r="A13" t="s">
        <v>20</v>
      </c>
      <c r="B13" s="3">
        <v>1</v>
      </c>
      <c r="C13" s="3">
        <v>11</v>
      </c>
      <c r="D13" s="8">
        <v>4</v>
      </c>
      <c r="E13" s="4">
        <v>2500</v>
      </c>
      <c r="F13" s="9">
        <f>=B13*D13*E13</f>
      </c>
      <c r="G13" s="10">
        <f>=IF(B13*C13=0,"",D13*$B$7/60/(C13*$B$4))</f>
      </c>
      <c r="H13" s="9">
        <f>=F13*(1-$B$6)</f>
      </c>
      <c r="I13" s="9">
        <f>=IF(B13=0,0,$B$5*$B$4/(SUM($B$11:$B$17)*$B$8))</f>
      </c>
      <c r="J13" s="9">
        <f>=H13-I13</f>
      </c>
      <c r="K13" s="11">
        <f>=IF(B13=0,"",I13/(E13*(1-$B$6)))</f>
      </c>
    </row>
    <row r="14">
      <c r="A14" t="s">
        <v>21</v>
      </c>
      <c r="B14" s="3">
        <v>1</v>
      </c>
      <c r="C14" s="3">
        <v>11</v>
      </c>
      <c r="D14" s="8">
        <v>4</v>
      </c>
      <c r="E14" s="4">
        <v>2500</v>
      </c>
      <c r="F14" s="9">
        <f>=B14*D14*E14</f>
      </c>
      <c r="G14" s="10">
        <f>=IF(B14*C14=0,"",D14*$B$7/60/(C14*$B$4))</f>
      </c>
      <c r="H14" s="9">
        <f>=F14*(1-$B$6)</f>
      </c>
      <c r="I14" s="9">
        <f>=IF(B14=0,0,$B$5*$B$4/(SUM($B$11:$B$17)*$B$8))</f>
      </c>
      <c r="J14" s="9">
        <f>=H14-I14</f>
      </c>
      <c r="K14" s="11">
        <f>=IF(B14=0,"",I14/(E14*(1-$B$6)))</f>
      </c>
    </row>
    <row r="15">
      <c r="A15" t="s">
        <v>22</v>
      </c>
      <c r="B15" s="3">
        <v>1</v>
      </c>
      <c r="C15" s="3">
        <v>11</v>
      </c>
      <c r="D15" s="8">
        <v>6</v>
      </c>
      <c r="E15" s="4">
        <v>2600</v>
      </c>
      <c r="F15" s="9">
        <f>=B15*D15*E15</f>
      </c>
      <c r="G15" s="10">
        <f>=IF(B15*C15=0,"",D15*$B$7/60/(C15*$B$4))</f>
      </c>
      <c r="H15" s="9">
        <f>=F15*(1-$B$6)</f>
      </c>
      <c r="I15" s="9">
        <f>=IF(B15=0,0,$B$5*$B$4/(SUM($B$11:$B$17)*$B$8))</f>
      </c>
      <c r="J15" s="9">
        <f>=H15-I15</f>
      </c>
      <c r="K15" s="11">
        <f>=IF(B15=0,"",I15/(E15*(1-$B$6)))</f>
      </c>
    </row>
    <row r="16">
      <c r="A16" t="s">
        <v>23</v>
      </c>
      <c r="B16" s="3">
        <v>1</v>
      </c>
      <c r="C16" s="3">
        <v>11</v>
      </c>
      <c r="D16" s="8">
        <v>7</v>
      </c>
      <c r="E16" s="4">
        <v>2700</v>
      </c>
      <c r="F16" s="9">
        <f>=B16*D16*E16</f>
      </c>
      <c r="G16" s="10">
        <f>=IF(B16*C16=0,"",D16*$B$7/60/(C16*$B$4))</f>
      </c>
      <c r="H16" s="9">
        <f>=F16*(1-$B$6)</f>
      </c>
      <c r="I16" s="9">
        <f>=IF(B16=0,0,$B$5*$B$4/(SUM($B$11:$B$17)*$B$8))</f>
      </c>
      <c r="J16" s="9">
        <f>=H16-I16</f>
      </c>
      <c r="K16" s="11">
        <f>=IF(B16=0,"",I16/(E16*(1-$B$6)))</f>
      </c>
    </row>
    <row r="17">
      <c r="A17" t="s">
        <v>24</v>
      </c>
      <c r="B17" s="3">
        <v>1</v>
      </c>
      <c r="C17" s="3">
        <v>11</v>
      </c>
      <c r="D17" s="8">
        <v>4</v>
      </c>
      <c r="E17" s="4">
        <v>2600</v>
      </c>
      <c r="F17" s="9">
        <f>=B17*D17*E17</f>
      </c>
      <c r="G17" s="10">
        <f>=IF(B17*C17=0,"",D17*$B$7/60/(C17*$B$4))</f>
      </c>
      <c r="H17" s="9">
        <f>=F17*(1-$B$6)</f>
      </c>
      <c r="I17" s="9">
        <f>=IF(B17=0,0,$B$5*$B$4/(SUM($B$11:$B$17)*$B$8))</f>
      </c>
      <c r="J17" s="9">
        <f>=H17-I17</f>
      </c>
      <c r="K17" s="11">
        <f>=IF(B17=0,"",I17/(E17*(1-$B$6)))</f>
      </c>
    </row>
    <row r="18">
      <c r="A18" s="12" t="s">
        <v>25</v>
      </c>
      <c r="D18" s="11">
        <f>=SUMPRODUCT(B11:B17,D11:D17)</f>
      </c>
      <c r="F18" s="13">
        <f>=SUM(F11:F17)</f>
      </c>
      <c r="H18" s="9">
        <f>=SUM(H11:H17)</f>
      </c>
      <c r="I18" s="9">
        <f>=SUM(I11:I17)</f>
      </c>
      <c r="J18" s="13">
        <f>=SUM(J11:J17)</f>
      </c>
    </row>
    <row r="19">
      <c r="A19" s="12" t="s">
        <v>26</v>
      </c>
      <c r="F19" s="13">
        <f>=F18*$B$8</f>
      </c>
      <c r="J19" s="13">
        <f>=J18*$B$8</f>
      </c>
    </row>
  </sheetData>
</worksheet>
</file>